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15" windowWidth="8790" windowHeight="8325"/>
  </bookViews>
  <sheets>
    <sheet name="Reg.01-01" sheetId="10" r:id="rId1"/>
    <sheet name="Lista de Precios" sheetId="5" r:id="rId2"/>
  </sheets>
  <definedNames>
    <definedName name="_xlnm.Print_Area" localSheetId="0">'Reg.01-01'!$B$2:$K$76</definedName>
  </definedNames>
  <calcPr calcId="144525"/>
</workbook>
</file>

<file path=xl/calcChain.xml><?xml version="1.0" encoding="utf-8"?>
<calcChain xmlns="http://schemas.openxmlformats.org/spreadsheetml/2006/main">
  <c r="B121" i="10" l="1"/>
  <c r="B122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27" i="10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2" i="5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23" i="10"/>
  <c r="B12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I35" i="10"/>
  <c r="J35" i="10" s="1"/>
  <c r="I36" i="10"/>
  <c r="J36" i="10" s="1"/>
  <c r="I37" i="10"/>
  <c r="J37" i="10" s="1"/>
  <c r="I38" i="10"/>
  <c r="J38" i="10" s="1"/>
  <c r="I39" i="10"/>
  <c r="J39" i="10" s="1"/>
  <c r="I40" i="10"/>
  <c r="J40" i="10" s="1"/>
  <c r="G28" i="10"/>
  <c r="I28" i="10"/>
  <c r="J28" i="10" s="1"/>
  <c r="G29" i="10"/>
  <c r="I29" i="10"/>
  <c r="G30" i="10"/>
  <c r="I30" i="10"/>
  <c r="G31" i="10"/>
  <c r="I31" i="10"/>
  <c r="G32" i="10"/>
  <c r="I32" i="10"/>
  <c r="G33" i="10"/>
  <c r="I33" i="10"/>
  <c r="G34" i="10"/>
  <c r="I34" i="10"/>
  <c r="G35" i="10"/>
  <c r="G36" i="10"/>
  <c r="G37" i="10"/>
  <c r="G38" i="10"/>
  <c r="G39" i="10"/>
  <c r="G40" i="10"/>
  <c r="G27" i="10"/>
  <c r="I27" i="10"/>
  <c r="J27" i="10" s="1"/>
  <c r="L34" i="5"/>
  <c r="C20" i="10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4" i="5"/>
  <c r="H25" i="5"/>
  <c r="H26" i="5"/>
  <c r="H23" i="5"/>
  <c r="H22" i="5"/>
  <c r="H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4" i="5"/>
  <c r="G25" i="5"/>
  <c r="G26" i="5"/>
  <c r="G23" i="5"/>
  <c r="G22" i="5"/>
  <c r="G2" i="5"/>
  <c r="B80" i="10"/>
  <c r="E44" i="10"/>
  <c r="J34" i="10"/>
  <c r="J29" i="10"/>
  <c r="J30" i="10"/>
  <c r="J31" i="10"/>
  <c r="J32" i="10"/>
  <c r="J33" i="10"/>
  <c r="J41" i="10" l="1"/>
  <c r="J43" i="10" s="1"/>
  <c r="I44" i="10" s="1"/>
</calcChain>
</file>

<file path=xl/sharedStrings.xml><?xml version="1.0" encoding="utf-8"?>
<sst xmlns="http://schemas.openxmlformats.org/spreadsheetml/2006/main" count="185" uniqueCount="144">
  <si>
    <t>MODELO</t>
  </si>
  <si>
    <t>TOTAL</t>
  </si>
  <si>
    <t>COLOR</t>
  </si>
  <si>
    <t>CANT.</t>
  </si>
  <si>
    <t>Localidad:</t>
  </si>
  <si>
    <t>Teléfono:</t>
  </si>
  <si>
    <t>PRECIO UNITARIO</t>
  </si>
  <si>
    <t>Email:</t>
  </si>
  <si>
    <t>Razón Social :</t>
  </si>
  <si>
    <t>Dirección:</t>
  </si>
  <si>
    <t xml:space="preserve">Vendedor : </t>
  </si>
  <si>
    <t>Contacto 1:</t>
  </si>
  <si>
    <t xml:space="preserve">SUB TOTAL </t>
  </si>
  <si>
    <t>LOGÍSTICA</t>
  </si>
  <si>
    <t>DATOS DEL CLIENTE</t>
  </si>
  <si>
    <t>DETALLE DEL PEDIDO</t>
  </si>
  <si>
    <t>CONDICIONES DE GENERALES</t>
  </si>
  <si>
    <t>FACTIBILIDAD</t>
  </si>
  <si>
    <t>DISPONIBILIDAD:</t>
  </si>
  <si>
    <t>AUTORIZA</t>
  </si>
  <si>
    <t>DESC.</t>
  </si>
  <si>
    <t>TOTAL OPERACIÓN</t>
  </si>
  <si>
    <t>Los datos que figuran en color rojo son de carácter obligatorio. Para la Primer NP todos los campos se completan.</t>
  </si>
  <si>
    <t>Se considera MES 30 días calendario a partir de la fecha de recepción del pedido</t>
  </si>
  <si>
    <t>Observaciones:</t>
  </si>
  <si>
    <t>MES ESTIMADO DE ENTREGA POR MODELO</t>
  </si>
  <si>
    <t xml:space="preserve">VENTAS </t>
  </si>
  <si>
    <t xml:space="preserve">   LOGISTICA</t>
  </si>
  <si>
    <r>
      <t xml:space="preserve">          </t>
    </r>
    <r>
      <rPr>
        <sz val="10"/>
        <rFont val="Verdana"/>
        <family val="2"/>
      </rPr>
      <t xml:space="preserve">         </t>
    </r>
  </si>
  <si>
    <t>CUIT:</t>
  </si>
  <si>
    <t>Código Postal:</t>
  </si>
  <si>
    <t>Provincia:</t>
  </si>
  <si>
    <t>Celular:</t>
  </si>
  <si>
    <t>Contacto 2:</t>
  </si>
  <si>
    <t>Tel.:</t>
  </si>
  <si>
    <t>Go 70</t>
  </si>
  <si>
    <t>Street 150</t>
  </si>
  <si>
    <t>Panther 250</t>
  </si>
  <si>
    <t>XRT 110</t>
  </si>
  <si>
    <t>CUIT.:30-70825171-9</t>
  </si>
  <si>
    <t>ING.BRUTOS Nº 000-077477-2</t>
  </si>
  <si>
    <t>NOTA DE PEDIDO</t>
  </si>
  <si>
    <t>TOTAL ACUMULADO</t>
  </si>
  <si>
    <t>FORMA DE PAGO:</t>
  </si>
  <si>
    <t>Cod.</t>
  </si>
  <si>
    <t xml:space="preserve"> Fecha:</t>
  </si>
  <si>
    <t>N. Fantasía:</t>
  </si>
  <si>
    <t>CREDITO:</t>
  </si>
  <si>
    <t>CONDICIONES DE PAGO:</t>
  </si>
  <si>
    <t xml:space="preserve">Pedido Nº:
</t>
  </si>
  <si>
    <t>Precio Maverick</t>
  </si>
  <si>
    <t>F1 125</t>
  </si>
  <si>
    <t>Top 110 Sin Disco</t>
  </si>
  <si>
    <t>Fox 110 Sin Disco</t>
  </si>
  <si>
    <t>Wind 100</t>
  </si>
  <si>
    <t>City 125</t>
  </si>
  <si>
    <t>Cross 125</t>
  </si>
  <si>
    <t>Black Star</t>
  </si>
  <si>
    <t>Maxim 250</t>
  </si>
  <si>
    <t>Halley 200</t>
  </si>
  <si>
    <t>Dual 150</t>
  </si>
  <si>
    <t>Dual 200 Motard</t>
  </si>
  <si>
    <t>Dual 200 Sport</t>
  </si>
  <si>
    <t>Sport 110</t>
  </si>
  <si>
    <t>Big Force 250</t>
  </si>
  <si>
    <t>Nexus 150</t>
  </si>
  <si>
    <t>Codigo Tango 2010</t>
  </si>
  <si>
    <t>Top 110</t>
  </si>
  <si>
    <t>Fox 110</t>
  </si>
  <si>
    <t>Street 150 Limitada</t>
  </si>
  <si>
    <t>Scape 200</t>
  </si>
  <si>
    <t>A8001</t>
  </si>
  <si>
    <t>A8002</t>
  </si>
  <si>
    <t>Sofia, Miguel</t>
  </si>
  <si>
    <t>Palacios, Horacio</t>
  </si>
  <si>
    <t>Lavilla, Ramiro</t>
  </si>
  <si>
    <t>Snyders, Néstor</t>
  </si>
  <si>
    <t>Scussolin, Silvano</t>
  </si>
  <si>
    <t>De Angelis, Dante</t>
  </si>
  <si>
    <t>Paris, Anibal</t>
  </si>
  <si>
    <t>Azul</t>
  </si>
  <si>
    <t>Amarillo</t>
  </si>
  <si>
    <t>Rojo</t>
  </si>
  <si>
    <t>Negro</t>
  </si>
  <si>
    <t>Otro</t>
  </si>
  <si>
    <t>Max</t>
  </si>
  <si>
    <t>Varios</t>
  </si>
  <si>
    <t>Gris</t>
  </si>
  <si>
    <t>Si</t>
  </si>
  <si>
    <t>No</t>
  </si>
  <si>
    <t>DP388 XL</t>
  </si>
  <si>
    <t>DP388 L</t>
  </si>
  <si>
    <t>DP388 M</t>
  </si>
  <si>
    <t>DP388 S</t>
  </si>
  <si>
    <t>DP902 XL</t>
  </si>
  <si>
    <t>DP902 L</t>
  </si>
  <si>
    <t>DP902 M</t>
  </si>
  <si>
    <t>DP902 S</t>
  </si>
  <si>
    <t>CA4014</t>
  </si>
  <si>
    <t>CA4015</t>
  </si>
  <si>
    <t>CA4016</t>
  </si>
  <si>
    <t>DP388 XXL</t>
  </si>
  <si>
    <t>DP902 XXL</t>
  </si>
  <si>
    <t>CA4017</t>
  </si>
  <si>
    <t>CA4018</t>
  </si>
  <si>
    <t>CA4019</t>
  </si>
  <si>
    <t>CA4020</t>
  </si>
  <si>
    <t>CA4021</t>
  </si>
  <si>
    <t>CA4022</t>
  </si>
  <si>
    <t>CA4023</t>
  </si>
  <si>
    <t>DP806 Blue Tooth</t>
  </si>
  <si>
    <t>DP805 Blue Tooth</t>
  </si>
  <si>
    <t>DP999 Blue Tooth</t>
  </si>
  <si>
    <t>Casco Halcón</t>
  </si>
  <si>
    <t>CA4025</t>
  </si>
  <si>
    <t>CA4026</t>
  </si>
  <si>
    <t>CA4024</t>
  </si>
  <si>
    <t>CA4013</t>
  </si>
  <si>
    <t xml:space="preserve">Observaciones:  </t>
  </si>
  <si>
    <t xml:space="preserve">Flete a cargo de:  </t>
  </si>
  <si>
    <t xml:space="preserve">Transporte:  </t>
  </si>
  <si>
    <t>Nexus 150 Classic</t>
  </si>
  <si>
    <t>Supra X 125</t>
  </si>
  <si>
    <r>
      <t xml:space="preserve">Los </t>
    </r>
    <r>
      <rPr>
        <b/>
        <sz val="10"/>
        <rFont val="Arial"/>
        <family val="2"/>
      </rPr>
      <t>depósitos</t>
    </r>
    <r>
      <rPr>
        <sz val="10"/>
        <rFont val="Arial"/>
        <family val="2"/>
      </rPr>
      <t xml:space="preserve"> se harán en Banco:</t>
    </r>
    <r>
      <rPr>
        <b/>
        <sz val="10"/>
        <rFont val="Arial"/>
        <family val="2"/>
      </rPr>
      <t xml:space="preserve"> GALICIA - </t>
    </r>
    <r>
      <rPr>
        <sz val="10"/>
        <rFont val="Arial"/>
        <family val="2"/>
      </rPr>
      <t>CBU: ___</t>
    </r>
    <r>
      <rPr>
        <b/>
        <sz val="10"/>
        <rFont val="Arial"/>
        <family val="2"/>
      </rPr>
      <t>0070112530009750172297</t>
    </r>
    <r>
      <rPr>
        <sz val="10"/>
        <rFont val="Arial"/>
        <family val="2"/>
      </rPr>
      <t xml:space="preserve">
a nombre de </t>
    </r>
    <r>
      <rPr>
        <b/>
        <sz val="10"/>
        <rFont val="Arial"/>
        <family val="2"/>
      </rPr>
      <t>CONOSUR. S. A</t>
    </r>
    <r>
      <rPr>
        <sz val="10"/>
        <rFont val="Arial"/>
        <family val="2"/>
      </rPr>
      <t xml:space="preserve"> a caja de ahorro en Pesos  Nº </t>
    </r>
    <r>
      <rPr>
        <b/>
        <sz val="10"/>
        <rFont val="Arial"/>
        <family val="2"/>
      </rPr>
      <t xml:space="preserve"> 9750172-2 112/9_</t>
    </r>
    <r>
      <rPr>
        <sz val="10"/>
        <rFont val="Arial"/>
        <family val="2"/>
      </rPr>
      <t xml:space="preserve">__
Para dar cumplimiento a la resolución Nº151 de la AFIP los cheques deben emitirse a la orden de </t>
    </r>
    <r>
      <rPr>
        <b/>
        <sz val="10"/>
        <rFont val="Arial"/>
        <family val="2"/>
      </rPr>
      <t>CONOSUR. S.A.</t>
    </r>
    <r>
      <rPr>
        <sz val="10"/>
        <rFont val="Arial"/>
        <family val="2"/>
      </rPr>
      <t xml:space="preserve">
Los cheques deberán ser emitidos sin  la leyenda “No a la orden”</t>
    </r>
  </si>
  <si>
    <t>Blanco</t>
  </si>
  <si>
    <t>CA4012</t>
  </si>
  <si>
    <t>MD001</t>
  </si>
  <si>
    <t>Maverick ZX800</t>
  </si>
  <si>
    <t>Casco M1</t>
  </si>
  <si>
    <t>Sin Stock</t>
  </si>
  <si>
    <t>Sarmiento Fabio</t>
  </si>
  <si>
    <t>Casco Halcón Cross</t>
  </si>
  <si>
    <t>CA4011</t>
  </si>
  <si>
    <t>Código 2012</t>
  </si>
  <si>
    <t>Ortega, Javier</t>
  </si>
  <si>
    <t>0-30 -60-90 DIAS</t>
  </si>
  <si>
    <t>GRAFALE HOGAR SRL</t>
  </si>
  <si>
    <t>GRANEROS MUEBLES</t>
  </si>
  <si>
    <t>VELEZ SARSFIELD 738</t>
  </si>
  <si>
    <t>AGUILARES</t>
  </si>
  <si>
    <t>03865-482766</t>
  </si>
  <si>
    <t>graneros1@arnet.com.ar</t>
  </si>
  <si>
    <t>30-70779586-3</t>
  </si>
  <si>
    <t>TUCUMAN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</si>
</sst>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3\-00000000"/>
    <numFmt numFmtId="165" formatCode="&quot;$&quot;\ #,##0.00"/>
    <numFmt numFmtId="166" formatCode="00\-00000000\-0"/>
    <numFmt numFmtId="167" formatCode="[$USS]\ #,##0.00"/>
    <numFmt numFmtId="168" formatCode="00"/>
  </numFmts>
  <fonts count="30">
    <font>
      <sz val="10"/>
      <name val="Arial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0"/>
      <color indexed="12"/>
      <name val="Arial"/>
      <family val="2"/>
    </font>
    <font>
      <b/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color indexed="10"/>
      <name val="Verdana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name val="Verdana"/>
      <family val="2"/>
    </font>
    <font>
      <b/>
      <sz val="10"/>
      <color indexed="10"/>
      <name val="Verdana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name val="Verdana"/>
      <family val="2"/>
    </font>
    <font>
      <b/>
      <sz val="11.5"/>
      <name val="Arial"/>
      <family val="2"/>
    </font>
    <font>
      <b/>
      <sz val="18"/>
      <name val="Bookman Old Style"/>
      <family val="1"/>
    </font>
    <font>
      <b/>
      <sz val="11"/>
      <color indexed="10"/>
      <name val="Verdana"/>
      <family val="2"/>
    </font>
    <font>
      <u/>
      <sz val="10"/>
      <color indexed="12"/>
      <name val="Arial"/>
      <family val="2"/>
    </font>
    <font>
      <sz val="12"/>
      <name val="宋体"/>
      <charset val="134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color theme="0" tint="-0.34998626667073579"/>
      <name val="Arial"/>
      <family val="2"/>
    </font>
    <font>
      <b/>
      <sz val="10"/>
      <color rgb="FFFF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dashed">
        <color theme="0" tint="-0.499984740745262"/>
      </left>
      <right style="thin">
        <color indexed="64"/>
      </right>
      <top style="medium">
        <color indexed="64"/>
      </top>
      <bottom/>
      <diagonal/>
    </border>
    <border>
      <left style="dashed">
        <color theme="0" tint="-0.499984740745262"/>
      </left>
      <right style="thin">
        <color indexed="64"/>
      </right>
      <top/>
      <bottom style="medium">
        <color indexed="64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indexed="64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/>
      <bottom style="medium">
        <color indexed="64"/>
      </bottom>
      <diagonal/>
    </border>
    <border>
      <left/>
      <right style="dashed">
        <color theme="0" tint="-0.499984740745262"/>
      </right>
      <top style="medium">
        <color indexed="64"/>
      </top>
      <bottom/>
      <diagonal/>
    </border>
    <border>
      <left/>
      <right style="dashed">
        <color theme="0" tint="-0.499984740745262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8" fillId="0" borderId="0" applyFont="0" applyFill="0" applyBorder="0" applyAlignment="0" applyProtection="0"/>
    <xf numFmtId="0" fontId="25" fillId="0" borderId="0"/>
  </cellStyleXfs>
  <cellXfs count="272">
    <xf numFmtId="0" fontId="0" fillId="0" borderId="0" xfId="0"/>
    <xf numFmtId="0" fontId="7" fillId="2" borderId="0" xfId="0" applyFont="1" applyFill="1" applyBorder="1" applyProtection="1"/>
    <xf numFmtId="0" fontId="2" fillId="2" borderId="0" xfId="0" applyFont="1" applyFill="1" applyBorder="1" applyProtection="1"/>
    <xf numFmtId="0" fontId="6" fillId="2" borderId="0" xfId="0" applyFont="1" applyFill="1" applyBorder="1" applyAlignment="1" applyProtection="1">
      <alignment horizontal="left"/>
    </xf>
    <xf numFmtId="0" fontId="7" fillId="0" borderId="0" xfId="0" applyFont="1" applyBorder="1" applyProtection="1"/>
    <xf numFmtId="0" fontId="7" fillId="2" borderId="0" xfId="0" applyFon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7" fillId="0" borderId="1" xfId="0" applyFont="1" applyBorder="1" applyProtection="1"/>
    <xf numFmtId="0" fontId="7" fillId="2" borderId="0" xfId="0" applyFont="1" applyFill="1" applyBorder="1" applyAlignment="1" applyProtection="1">
      <alignment horizontal="left"/>
    </xf>
    <xf numFmtId="4" fontId="7" fillId="2" borderId="2" xfId="0" applyNumberFormat="1" applyFont="1" applyFill="1" applyBorder="1" applyAlignment="1" applyProtection="1">
      <alignment horizontal="center"/>
    </xf>
    <xf numFmtId="4" fontId="7" fillId="2" borderId="0" xfId="0" applyNumberFormat="1" applyFont="1" applyFill="1" applyBorder="1" applyAlignment="1" applyProtection="1">
      <alignment horizontal="center"/>
    </xf>
    <xf numFmtId="4" fontId="10" fillId="2" borderId="3" xfId="0" applyNumberFormat="1" applyFont="1" applyFill="1" applyBorder="1" applyProtection="1"/>
    <xf numFmtId="0" fontId="17" fillId="2" borderId="4" xfId="0" applyFont="1" applyFill="1" applyBorder="1" applyAlignment="1" applyProtection="1"/>
    <xf numFmtId="0" fontId="17" fillId="2" borderId="5" xfId="0" applyFont="1" applyFill="1" applyBorder="1" applyAlignment="1" applyProtection="1">
      <alignment horizontal="left"/>
    </xf>
    <xf numFmtId="0" fontId="17" fillId="2" borderId="1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horizontal="center"/>
    </xf>
    <xf numFmtId="4" fontId="10" fillId="2" borderId="7" xfId="0" applyNumberFormat="1" applyFont="1" applyFill="1" applyBorder="1" applyProtection="1"/>
    <xf numFmtId="14" fontId="7" fillId="2" borderId="0" xfId="0" applyNumberFormat="1" applyFont="1" applyFill="1" applyBorder="1" applyAlignment="1" applyProtection="1">
      <alignment horizontal="right"/>
    </xf>
    <xf numFmtId="4" fontId="13" fillId="2" borderId="4" xfId="0" applyNumberFormat="1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9" xfId="0" applyFont="1" applyFill="1" applyBorder="1" applyAlignment="1" applyProtection="1"/>
    <xf numFmtId="0" fontId="7" fillId="0" borderId="1" xfId="0" applyFont="1" applyFill="1" applyBorder="1" applyAlignment="1" applyProtection="1"/>
    <xf numFmtId="0" fontId="7" fillId="2" borderId="6" xfId="0" applyFont="1" applyFill="1" applyBorder="1" applyProtection="1"/>
    <xf numFmtId="0" fontId="7" fillId="2" borderId="1" xfId="0" applyFont="1" applyFill="1" applyBorder="1" applyProtection="1"/>
    <xf numFmtId="0" fontId="2" fillId="2" borderId="6" xfId="0" applyFont="1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left"/>
    </xf>
    <xf numFmtId="4" fontId="7" fillId="2" borderId="10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/>
    <xf numFmtId="0" fontId="6" fillId="2" borderId="4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left"/>
    </xf>
    <xf numFmtId="4" fontId="13" fillId="2" borderId="0" xfId="0" applyNumberFormat="1" applyFont="1" applyFill="1" applyBorder="1" applyAlignment="1" applyProtection="1"/>
    <xf numFmtId="4" fontId="7" fillId="2" borderId="11" xfId="0" applyNumberFormat="1" applyFont="1" applyFill="1" applyBorder="1" applyAlignment="1" applyProtection="1">
      <alignment horizontal="center"/>
    </xf>
    <xf numFmtId="4" fontId="13" fillId="2" borderId="10" xfId="0" applyNumberFormat="1" applyFont="1" applyFill="1" applyBorder="1" applyAlignment="1" applyProtection="1"/>
    <xf numFmtId="0" fontId="6" fillId="2" borderId="12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left" vertical="center"/>
    </xf>
    <xf numFmtId="4" fontId="10" fillId="2" borderId="13" xfId="0" applyNumberFormat="1" applyFont="1" applyFill="1" applyBorder="1" applyProtection="1"/>
    <xf numFmtId="4" fontId="10" fillId="2" borderId="14" xfId="0" applyNumberFormat="1" applyFont="1" applyFill="1" applyBorder="1" applyProtection="1"/>
    <xf numFmtId="4" fontId="16" fillId="2" borderId="15" xfId="0" applyNumberFormat="1" applyFont="1" applyFill="1" applyBorder="1" applyAlignment="1" applyProtection="1">
      <alignment shrinkToFit="1"/>
    </xf>
    <xf numFmtId="0" fontId="17" fillId="2" borderId="8" xfId="0" applyFont="1" applyFill="1" applyBorder="1" applyAlignment="1" applyProtection="1"/>
    <xf numFmtId="0" fontId="6" fillId="2" borderId="2" xfId="0" applyFont="1" applyFill="1" applyBorder="1" applyAlignment="1" applyProtection="1"/>
    <xf numFmtId="0" fontId="17" fillId="2" borderId="2" xfId="0" applyFont="1" applyFill="1" applyBorder="1" applyAlignment="1" applyProtection="1"/>
    <xf numFmtId="4" fontId="10" fillId="0" borderId="16" xfId="0" applyNumberFormat="1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right"/>
    </xf>
    <xf numFmtId="0" fontId="0" fillId="4" borderId="0" xfId="0" applyFill="1"/>
    <xf numFmtId="165" fontId="0" fillId="4" borderId="0" xfId="0" applyNumberFormat="1" applyFill="1"/>
    <xf numFmtId="0" fontId="8" fillId="4" borderId="0" xfId="0" applyFont="1" applyFill="1"/>
    <xf numFmtId="0" fontId="8" fillId="4" borderId="0" xfId="0" applyFont="1" applyFill="1" applyAlignment="1">
      <alignment horizontal="center" vertical="center"/>
    </xf>
    <xf numFmtId="0" fontId="7" fillId="0" borderId="17" xfId="0" applyFont="1" applyFill="1" applyBorder="1" applyAlignment="1" applyProtection="1">
      <alignment horizontal="center" shrinkToFit="1"/>
    </xf>
    <xf numFmtId="0" fontId="7" fillId="0" borderId="18" xfId="0" applyFont="1" applyFill="1" applyBorder="1" applyAlignment="1" applyProtection="1">
      <alignment horizontal="center" shrinkToFit="1"/>
    </xf>
    <xf numFmtId="0" fontId="10" fillId="0" borderId="19" xfId="0" applyFont="1" applyFill="1" applyBorder="1" applyAlignment="1" applyProtection="1">
      <alignment horizontal="center" shrinkToFit="1"/>
    </xf>
    <xf numFmtId="0" fontId="13" fillId="0" borderId="20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horizontal="center"/>
      <protection locked="0"/>
    </xf>
    <xf numFmtId="0" fontId="10" fillId="5" borderId="22" xfId="0" applyFont="1" applyFill="1" applyBorder="1" applyAlignment="1" applyProtection="1">
      <alignment horizontal="left"/>
      <protection locked="0"/>
    </xf>
    <xf numFmtId="0" fontId="10" fillId="5" borderId="21" xfId="0" applyFont="1" applyFill="1" applyBorder="1" applyAlignment="1" applyProtection="1">
      <alignment horizontal="center"/>
      <protection locked="0"/>
    </xf>
    <xf numFmtId="0" fontId="10" fillId="5" borderId="16" xfId="0" applyFont="1" applyFill="1" applyBorder="1" applyAlignment="1" applyProtection="1">
      <alignment horizontal="left"/>
      <protection locked="0"/>
    </xf>
    <xf numFmtId="10" fontId="10" fillId="5" borderId="16" xfId="0" applyNumberFormat="1" applyFont="1" applyFill="1" applyBorder="1" applyAlignment="1" applyProtection="1">
      <alignment horizontal="right"/>
      <protection locked="0"/>
    </xf>
    <xf numFmtId="10" fontId="10" fillId="5" borderId="3" xfId="0" applyNumberFormat="1" applyFont="1" applyFill="1" applyBorder="1" applyAlignment="1" applyProtection="1">
      <alignment horizontal="right"/>
      <protection locked="0"/>
    </xf>
    <xf numFmtId="14" fontId="6" fillId="5" borderId="0" xfId="0" applyNumberFormat="1" applyFont="1" applyFill="1" applyBorder="1" applyAlignment="1" applyProtection="1">
      <alignment horizontal="left"/>
      <protection locked="0"/>
    </xf>
    <xf numFmtId="0" fontId="7" fillId="2" borderId="4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14" fillId="0" borderId="2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164" fontId="21" fillId="0" borderId="10" xfId="0" applyNumberFormat="1" applyFont="1" applyBorder="1" applyAlignment="1" applyProtection="1">
      <alignment shrinkToFit="1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2" fillId="0" borderId="0" xfId="0" applyFont="1" applyBorder="1" applyAlignment="1" applyProtection="1">
      <alignment horizontal="left"/>
    </xf>
    <xf numFmtId="0" fontId="15" fillId="0" borderId="23" xfId="0" applyFont="1" applyBorder="1" applyAlignment="1" applyProtection="1">
      <alignment horizontal="right" vertical="top" wrapText="1"/>
    </xf>
    <xf numFmtId="0" fontId="15" fillId="0" borderId="10" xfId="0" applyFont="1" applyBorder="1" applyAlignment="1" applyProtection="1">
      <alignment horizontal="right" vertical="top" wrapText="1"/>
    </xf>
    <xf numFmtId="0" fontId="15" fillId="0" borderId="0" xfId="0" applyFont="1" applyBorder="1" applyAlignment="1" applyProtection="1">
      <alignment horizontal="right" vertical="top" wrapText="1"/>
    </xf>
    <xf numFmtId="0" fontId="0" fillId="0" borderId="5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4" fillId="0" borderId="1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12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right" vertical="top" wrapText="1"/>
    </xf>
    <xf numFmtId="0" fontId="15" fillId="0" borderId="6" xfId="0" applyFont="1" applyBorder="1" applyAlignment="1" applyProtection="1">
      <alignment horizontal="right" vertical="top" wrapText="1"/>
    </xf>
    <xf numFmtId="0" fontId="6" fillId="0" borderId="0" xfId="0" applyFont="1" applyFill="1" applyBorder="1" applyAlignment="1" applyProtection="1">
      <alignment horizontal="right"/>
    </xf>
    <xf numFmtId="2" fontId="8" fillId="0" borderId="0" xfId="0" applyNumberFormat="1" applyFont="1" applyProtection="1"/>
    <xf numFmtId="0" fontId="8" fillId="0" borderId="0" xfId="0" applyFont="1" applyProtection="1"/>
    <xf numFmtId="0" fontId="9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 vertical="center" wrapText="1"/>
    </xf>
    <xf numFmtId="4" fontId="18" fillId="4" borderId="26" xfId="0" applyNumberFormat="1" applyFont="1" applyFill="1" applyBorder="1" applyProtection="1"/>
    <xf numFmtId="4" fontId="18" fillId="4" borderId="27" xfId="0" applyNumberFormat="1" applyFont="1" applyFill="1" applyBorder="1" applyProtection="1"/>
    <xf numFmtId="4" fontId="18" fillId="0" borderId="27" xfId="0" applyNumberFormat="1" applyFont="1" applyBorder="1" applyProtection="1"/>
    <xf numFmtId="0" fontId="0" fillId="0" borderId="28" xfId="0" applyBorder="1" applyProtection="1"/>
    <xf numFmtId="0" fontId="10" fillId="0" borderId="21" xfId="0" applyFont="1" applyFill="1" applyBorder="1" applyAlignment="1" applyProtection="1">
      <alignment horizontal="center"/>
    </xf>
    <xf numFmtId="0" fontId="10" fillId="0" borderId="16" xfId="0" applyFont="1" applyFill="1" applyBorder="1" applyAlignment="1" applyProtection="1">
      <alignment horizontal="left"/>
    </xf>
    <xf numFmtId="4" fontId="10" fillId="0" borderId="3" xfId="0" applyNumberFormat="1" applyFont="1" applyFill="1" applyBorder="1" applyAlignment="1" applyProtection="1">
      <alignment horizontal="right"/>
    </xf>
    <xf numFmtId="0" fontId="10" fillId="0" borderId="16" xfId="0" applyFont="1" applyFill="1" applyBorder="1" applyAlignment="1" applyProtection="1">
      <alignment horizontal="right"/>
    </xf>
    <xf numFmtId="10" fontId="10" fillId="0" borderId="16" xfId="0" applyNumberFormat="1" applyFont="1" applyFill="1" applyBorder="1" applyAlignment="1" applyProtection="1">
      <alignment horizontal="right"/>
    </xf>
    <xf numFmtId="0" fontId="10" fillId="0" borderId="29" xfId="0" applyFont="1" applyFill="1" applyBorder="1" applyAlignment="1" applyProtection="1">
      <alignment horizontal="center"/>
    </xf>
    <xf numFmtId="0" fontId="10" fillId="0" borderId="30" xfId="0" applyFont="1" applyFill="1" applyBorder="1" applyAlignment="1" applyProtection="1">
      <alignment horizontal="left"/>
    </xf>
    <xf numFmtId="4" fontId="16" fillId="0" borderId="30" xfId="0" applyNumberFormat="1" applyFont="1" applyFill="1" applyBorder="1" applyAlignment="1" applyProtection="1">
      <alignment horizontal="right"/>
    </xf>
    <xf numFmtId="4" fontId="16" fillId="0" borderId="15" xfId="0" applyNumberFormat="1" applyFont="1" applyFill="1" applyBorder="1" applyAlignment="1" applyProtection="1">
      <alignment horizontal="right"/>
    </xf>
    <xf numFmtId="0" fontId="0" fillId="0" borderId="31" xfId="0" applyBorder="1" applyProtection="1"/>
    <xf numFmtId="0" fontId="16" fillId="0" borderId="32" xfId="0" applyFont="1" applyFill="1" applyBorder="1" applyAlignment="1" applyProtection="1">
      <alignment horizontal="center" vertical="center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Protection="1"/>
    <xf numFmtId="0" fontId="0" fillId="0" borderId="4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11" fillId="0" borderId="0" xfId="0" applyFont="1" applyProtection="1"/>
    <xf numFmtId="0" fontId="0" fillId="0" borderId="9" xfId="0" applyBorder="1" applyProtection="1"/>
    <xf numFmtId="0" fontId="0" fillId="0" borderId="5" xfId="0" applyBorder="1" applyProtection="1"/>
    <xf numFmtId="0" fontId="0" fillId="0" borderId="6" xfId="0" applyBorder="1" applyProtection="1"/>
    <xf numFmtId="14" fontId="7" fillId="0" borderId="0" xfId="0" applyNumberFormat="1" applyFont="1" applyFill="1" applyBorder="1" applyAlignment="1" applyProtection="1">
      <alignment horizontal="left"/>
    </xf>
    <xf numFmtId="14" fontId="7" fillId="0" borderId="0" xfId="0" applyNumberFormat="1" applyFont="1" applyFill="1" applyBorder="1" applyAlignment="1" applyProtection="1">
      <alignment horizontal="right"/>
    </xf>
    <xf numFmtId="0" fontId="0" fillId="0" borderId="4" xfId="0" applyBorder="1" applyProtection="1"/>
    <xf numFmtId="14" fontId="7" fillId="0" borderId="33" xfId="0" applyNumberFormat="1" applyFont="1" applyFill="1" applyBorder="1" applyAlignment="1" applyProtection="1">
      <alignment horizontal="center" vertical="center"/>
    </xf>
    <xf numFmtId="14" fontId="7" fillId="0" borderId="1" xfId="0" applyNumberFormat="1" applyFont="1" applyFill="1" applyBorder="1" applyAlignment="1" applyProtection="1">
      <alignment horizontal="left"/>
    </xf>
    <xf numFmtId="0" fontId="0" fillId="0" borderId="34" xfId="0" applyBorder="1" applyProtection="1"/>
    <xf numFmtId="0" fontId="7" fillId="0" borderId="8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right"/>
    </xf>
    <xf numFmtId="0" fontId="7" fillId="0" borderId="4" xfId="0" applyFont="1" applyBorder="1" applyAlignment="1" applyProtection="1">
      <alignment horizontal="left"/>
    </xf>
    <xf numFmtId="14" fontId="7" fillId="0" borderId="4" xfId="0" applyNumberFormat="1" applyFont="1" applyFill="1" applyBorder="1" applyAlignment="1" applyProtection="1">
      <alignment horizontal="center"/>
    </xf>
    <xf numFmtId="14" fontId="7" fillId="0" borderId="9" xfId="0" applyNumberFormat="1" applyFont="1" applyFill="1" applyBorder="1" applyAlignment="1" applyProtection="1">
      <alignment horizontal="center"/>
    </xf>
    <xf numFmtId="14" fontId="7" fillId="0" borderId="33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0" fillId="0" borderId="0" xfId="0" applyBorder="1" applyAlignment="1" applyProtection="1">
      <alignment horizontal="left"/>
    </xf>
    <xf numFmtId="0" fontId="8" fillId="0" borderId="35" xfId="0" applyFont="1" applyBorder="1" applyProtection="1"/>
    <xf numFmtId="0" fontId="8" fillId="0" borderId="0" xfId="0" applyFont="1" applyBorder="1" applyProtection="1"/>
    <xf numFmtId="0" fontId="8" fillId="0" borderId="36" xfId="0" applyFont="1" applyBorder="1" applyProtection="1"/>
    <xf numFmtId="0" fontId="8" fillId="0" borderId="37" xfId="0" applyFont="1" applyBorder="1" applyProtection="1"/>
    <xf numFmtId="0" fontId="0" fillId="0" borderId="0" xfId="0" applyFill="1" applyBorder="1" applyProtection="1"/>
    <xf numFmtId="0" fontId="0" fillId="0" borderId="0" xfId="0" applyAlignment="1" applyProtection="1">
      <alignment horizontal="left"/>
    </xf>
    <xf numFmtId="165" fontId="0" fillId="4" borderId="63" xfId="0" applyNumberFormat="1" applyFill="1" applyBorder="1"/>
    <xf numFmtId="0" fontId="8" fillId="4" borderId="63" xfId="0" applyFont="1" applyFill="1" applyBorder="1" applyAlignment="1">
      <alignment horizontal="center" vertical="center"/>
    </xf>
    <xf numFmtId="0" fontId="0" fillId="4" borderId="64" xfId="0" applyFill="1" applyBorder="1"/>
    <xf numFmtId="165" fontId="0" fillId="4" borderId="64" xfId="0" applyNumberFormat="1" applyFill="1" applyBorder="1"/>
    <xf numFmtId="0" fontId="8" fillId="4" borderId="64" xfId="0" applyFont="1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8" fillId="6" borderId="64" xfId="0" applyFont="1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17" fillId="0" borderId="38" xfId="0" applyFont="1" applyFill="1" applyBorder="1" applyAlignment="1" applyProtection="1">
      <alignment vertical="top"/>
    </xf>
    <xf numFmtId="0" fontId="27" fillId="7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0" fillId="8" borderId="0" xfId="0" applyFill="1"/>
    <xf numFmtId="0" fontId="8" fillId="8" borderId="0" xfId="0" applyFont="1" applyFill="1"/>
    <xf numFmtId="0" fontId="24" fillId="4" borderId="63" xfId="1" applyFont="1" applyFill="1" applyBorder="1" applyAlignment="1" applyProtection="1"/>
    <xf numFmtId="0" fontId="24" fillId="4" borderId="64" xfId="1" applyFont="1" applyFill="1" applyBorder="1" applyAlignment="1" applyProtection="1"/>
    <xf numFmtId="167" fontId="0" fillId="4" borderId="64" xfId="0" applyNumberFormat="1" applyFill="1" applyBorder="1"/>
    <xf numFmtId="165" fontId="0" fillId="8" borderId="0" xfId="0" applyNumberFormat="1" applyFill="1"/>
    <xf numFmtId="0" fontId="8" fillId="8" borderId="0" xfId="0" applyFont="1" applyFill="1" applyAlignment="1">
      <alignment horizontal="center" vertical="center"/>
    </xf>
    <xf numFmtId="0" fontId="28" fillId="8" borderId="0" xfId="0" applyFont="1" applyFill="1" applyBorder="1"/>
    <xf numFmtId="0" fontId="28" fillId="8" borderId="0" xfId="0" applyFont="1" applyFill="1"/>
    <xf numFmtId="0" fontId="10" fillId="2" borderId="2" xfId="0" applyFont="1" applyFill="1" applyBorder="1" applyAlignment="1" applyProtection="1"/>
    <xf numFmtId="168" fontId="28" fillId="8" borderId="0" xfId="0" applyNumberFormat="1" applyFont="1" applyFill="1"/>
    <xf numFmtId="0" fontId="8" fillId="4" borderId="63" xfId="0" applyFont="1" applyFill="1" applyBorder="1" applyAlignment="1">
      <alignment horizontal="right" vertical="center"/>
    </xf>
    <xf numFmtId="0" fontId="8" fillId="4" borderId="64" xfId="0" applyFont="1" applyFill="1" applyBorder="1" applyAlignment="1">
      <alignment horizontal="right"/>
    </xf>
    <xf numFmtId="0" fontId="0" fillId="6" borderId="64" xfId="0" applyFill="1" applyBorder="1" applyAlignment="1">
      <alignment horizontal="right"/>
    </xf>
    <xf numFmtId="0" fontId="0" fillId="4" borderId="64" xfId="0" applyFill="1" applyBorder="1" applyAlignment="1">
      <alignment horizontal="right"/>
    </xf>
    <xf numFmtId="0" fontId="7" fillId="5" borderId="20" xfId="0" applyFont="1" applyFill="1" applyBorder="1" applyAlignment="1" applyProtection="1">
      <alignment horizontal="left" vertical="top"/>
      <protection locked="0"/>
    </xf>
    <xf numFmtId="0" fontId="7" fillId="5" borderId="39" xfId="0" applyFont="1" applyFill="1" applyBorder="1" applyAlignment="1" applyProtection="1">
      <alignment horizontal="left" vertical="top"/>
      <protection locked="0"/>
    </xf>
    <xf numFmtId="0" fontId="8" fillId="0" borderId="38" xfId="0" applyFon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39" xfId="0" applyBorder="1" applyAlignment="1" applyProtection="1">
      <alignment horizontal="center" vertical="center" wrapText="1"/>
    </xf>
    <xf numFmtId="0" fontId="3" fillId="3" borderId="38" xfId="0" applyFont="1" applyFill="1" applyBorder="1" applyAlignment="1" applyProtection="1">
      <alignment horizontal="center"/>
    </xf>
    <xf numFmtId="0" fontId="3" fillId="3" borderId="20" xfId="0" applyFont="1" applyFill="1" applyBorder="1" applyAlignment="1" applyProtection="1">
      <alignment horizontal="center"/>
    </xf>
    <xf numFmtId="0" fontId="3" fillId="3" borderId="39" xfId="0" applyFont="1" applyFill="1" applyBorder="1" applyAlignment="1" applyProtection="1">
      <alignment horizontal="center"/>
    </xf>
    <xf numFmtId="0" fontId="16" fillId="2" borderId="38" xfId="0" applyFont="1" applyFill="1" applyBorder="1" applyAlignment="1" applyProtection="1">
      <alignment horizontal="center"/>
    </xf>
    <xf numFmtId="0" fontId="16" fillId="2" borderId="20" xfId="0" applyFont="1" applyFill="1" applyBorder="1" applyAlignment="1" applyProtection="1">
      <alignment horizontal="center"/>
    </xf>
    <xf numFmtId="0" fontId="16" fillId="2" borderId="39" xfId="0" applyFont="1" applyFill="1" applyBorder="1" applyAlignment="1" applyProtection="1">
      <alignment horizontal="center"/>
    </xf>
    <xf numFmtId="14" fontId="16" fillId="0" borderId="38" xfId="0" applyNumberFormat="1" applyFont="1" applyFill="1" applyBorder="1" applyAlignment="1" applyProtection="1">
      <alignment horizontal="center"/>
    </xf>
    <xf numFmtId="14" fontId="16" fillId="0" borderId="20" xfId="0" applyNumberFormat="1" applyFont="1" applyFill="1" applyBorder="1" applyAlignment="1" applyProtection="1">
      <alignment horizontal="center"/>
    </xf>
    <xf numFmtId="14" fontId="16" fillId="0" borderId="39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left" shrinkToFit="1"/>
      <protection locked="0"/>
    </xf>
    <xf numFmtId="0" fontId="7" fillId="2" borderId="9" xfId="0" applyFont="1" applyFill="1" applyBorder="1" applyAlignment="1" applyProtection="1">
      <alignment horizontal="left" shrinkToFit="1"/>
      <protection locked="0"/>
    </xf>
    <xf numFmtId="0" fontId="7" fillId="2" borderId="60" xfId="0" applyFont="1" applyFill="1" applyBorder="1" applyAlignment="1" applyProtection="1">
      <alignment horizontal="center"/>
    </xf>
    <xf numFmtId="0" fontId="7" fillId="2" borderId="61" xfId="0" applyFont="1" applyFill="1" applyBorder="1" applyAlignment="1" applyProtection="1">
      <alignment horizontal="center"/>
    </xf>
    <xf numFmtId="0" fontId="7" fillId="2" borderId="62" xfId="0" applyFont="1" applyFill="1" applyBorder="1" applyAlignment="1" applyProtection="1">
      <alignment horizontal="center"/>
    </xf>
    <xf numFmtId="0" fontId="7" fillId="5" borderId="46" xfId="0" applyFont="1" applyFill="1" applyBorder="1" applyAlignment="1" applyProtection="1">
      <alignment horizontal="left" shrinkToFit="1"/>
      <protection locked="0"/>
    </xf>
    <xf numFmtId="0" fontId="7" fillId="5" borderId="47" xfId="0" applyFont="1" applyFill="1" applyBorder="1" applyAlignment="1" applyProtection="1">
      <alignment horizontal="left" shrinkToFit="1"/>
      <protection locked="0"/>
    </xf>
    <xf numFmtId="0" fontId="7" fillId="5" borderId="45" xfId="0" applyFont="1" applyFill="1" applyBorder="1" applyAlignment="1" applyProtection="1">
      <alignment horizontal="left" shrinkToFit="1"/>
      <protection locked="0"/>
    </xf>
    <xf numFmtId="0" fontId="23" fillId="2" borderId="8" xfId="0" applyFont="1" applyFill="1" applyBorder="1" applyAlignment="1" applyProtection="1">
      <alignment horizontal="center" vertical="center" wrapText="1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9" xfId="0" applyFont="1" applyFill="1" applyBorder="1" applyAlignment="1" applyProtection="1">
      <alignment horizontal="center" vertical="center" wrapText="1"/>
    </xf>
    <xf numFmtId="0" fontId="23" fillId="2" borderId="2" xfId="0" applyFont="1" applyFill="1" applyBorder="1" applyAlignment="1" applyProtection="1">
      <alignment horizontal="center" vertical="center" wrapText="1"/>
    </xf>
    <xf numFmtId="0" fontId="23" fillId="2" borderId="0" xfId="0" applyFont="1" applyFill="1" applyBorder="1" applyAlignment="1" applyProtection="1">
      <alignment horizontal="center" vertical="center" wrapText="1"/>
    </xf>
    <xf numFmtId="0" fontId="23" fillId="2" borderId="10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shrinkToFit="1"/>
      <protection locked="0"/>
    </xf>
    <xf numFmtId="0" fontId="7" fillId="2" borderId="0" xfId="0" applyFont="1" applyFill="1" applyBorder="1" applyAlignment="1" applyProtection="1">
      <alignment horizontal="left" shrinkToFit="1"/>
      <protection locked="0"/>
    </xf>
    <xf numFmtId="0" fontId="7" fillId="2" borderId="10" xfId="0" applyFont="1" applyFill="1" applyBorder="1" applyAlignment="1" applyProtection="1">
      <alignment horizontal="left" shrinkToFit="1"/>
      <protection locked="0"/>
    </xf>
    <xf numFmtId="0" fontId="7" fillId="2" borderId="5" xfId="0" applyFont="1" applyFill="1" applyBorder="1" applyAlignment="1" applyProtection="1">
      <alignment horizontal="left" shrinkToFit="1"/>
      <protection locked="0"/>
    </xf>
    <xf numFmtId="0" fontId="7" fillId="2" borderId="1" xfId="0" applyFont="1" applyFill="1" applyBorder="1" applyAlignment="1" applyProtection="1">
      <alignment horizontal="left" shrinkToFit="1"/>
      <protection locked="0"/>
    </xf>
    <xf numFmtId="0" fontId="7" fillId="2" borderId="6" xfId="0" applyFont="1" applyFill="1" applyBorder="1" applyAlignment="1" applyProtection="1">
      <alignment horizontal="left" shrinkToFit="1"/>
      <protection locked="0"/>
    </xf>
    <xf numFmtId="0" fontId="10" fillId="5" borderId="48" xfId="0" applyFont="1" applyFill="1" applyBorder="1" applyAlignment="1" applyProtection="1">
      <protection locked="0"/>
    </xf>
    <xf numFmtId="0" fontId="10" fillId="5" borderId="21" xfId="0" applyFont="1" applyFill="1" applyBorder="1" applyAlignment="1" applyProtection="1">
      <protection locked="0"/>
    </xf>
    <xf numFmtId="4" fontId="7" fillId="5" borderId="52" xfId="0" applyNumberFormat="1" applyFont="1" applyFill="1" applyBorder="1" applyAlignment="1" applyProtection="1">
      <alignment horizontal="left" shrinkToFit="1"/>
      <protection locked="0"/>
    </xf>
    <xf numFmtId="4" fontId="7" fillId="5" borderId="40" xfId="0" applyNumberFormat="1" applyFont="1" applyFill="1" applyBorder="1" applyAlignment="1" applyProtection="1">
      <alignment horizontal="left" shrinkToFit="1"/>
      <protection locked="0"/>
    </xf>
    <xf numFmtId="4" fontId="7" fillId="5" borderId="53" xfId="0" applyNumberFormat="1" applyFont="1" applyFill="1" applyBorder="1" applyAlignment="1" applyProtection="1">
      <alignment horizontal="left" shrinkToFit="1"/>
      <protection locked="0"/>
    </xf>
    <xf numFmtId="4" fontId="17" fillId="2" borderId="8" xfId="0" applyNumberFormat="1" applyFont="1" applyFill="1" applyBorder="1" applyAlignment="1" applyProtection="1">
      <alignment horizontal="right"/>
    </xf>
    <xf numFmtId="4" fontId="17" fillId="2" borderId="4" xfId="0" applyNumberFormat="1" applyFont="1" applyFill="1" applyBorder="1" applyAlignment="1" applyProtection="1">
      <alignment horizontal="right"/>
    </xf>
    <xf numFmtId="4" fontId="7" fillId="5" borderId="54" xfId="0" applyNumberFormat="1" applyFont="1" applyFill="1" applyBorder="1" applyAlignment="1" applyProtection="1">
      <alignment horizontal="left" shrinkToFit="1"/>
      <protection locked="0"/>
    </xf>
    <xf numFmtId="4" fontId="17" fillId="2" borderId="2" xfId="0" applyNumberFormat="1" applyFont="1" applyFill="1" applyBorder="1" applyAlignment="1" applyProtection="1">
      <alignment horizontal="right"/>
    </xf>
    <xf numFmtId="4" fontId="17" fillId="2" borderId="0" xfId="0" applyNumberFormat="1" applyFont="1" applyFill="1" applyBorder="1" applyAlignment="1" applyProtection="1">
      <alignment horizontal="right"/>
    </xf>
    <xf numFmtId="4" fontId="7" fillId="2" borderId="41" xfId="0" applyNumberFormat="1" applyFont="1" applyFill="1" applyBorder="1" applyAlignment="1" applyProtection="1">
      <alignment horizontal="right"/>
    </xf>
    <xf numFmtId="4" fontId="7" fillId="2" borderId="42" xfId="0" applyNumberFormat="1" applyFont="1" applyFill="1" applyBorder="1" applyAlignment="1" applyProtection="1">
      <alignment horizontal="right"/>
    </xf>
    <xf numFmtId="4" fontId="7" fillId="5" borderId="43" xfId="0" applyNumberFormat="1" applyFont="1" applyFill="1" applyBorder="1" applyAlignment="1" applyProtection="1">
      <alignment horizontal="left" shrinkToFit="1"/>
      <protection locked="0"/>
    </xf>
    <xf numFmtId="4" fontId="7" fillId="5" borderId="44" xfId="0" applyNumberFormat="1" applyFont="1" applyFill="1" applyBorder="1" applyAlignment="1" applyProtection="1">
      <alignment horizontal="left" shrinkToFit="1"/>
      <protection locked="0"/>
    </xf>
    <xf numFmtId="4" fontId="7" fillId="5" borderId="45" xfId="0" applyNumberFormat="1" applyFont="1" applyFill="1" applyBorder="1" applyAlignment="1" applyProtection="1">
      <alignment horizontal="left" shrinkToFit="1"/>
      <protection locked="0"/>
    </xf>
    <xf numFmtId="4" fontId="7" fillId="5" borderId="46" xfId="0" applyNumberFormat="1" applyFont="1" applyFill="1" applyBorder="1" applyAlignment="1" applyProtection="1">
      <alignment horizontal="left" shrinkToFit="1"/>
      <protection locked="0"/>
    </xf>
    <xf numFmtId="4" fontId="7" fillId="5" borderId="47" xfId="0" applyNumberFormat="1" applyFont="1" applyFill="1" applyBorder="1" applyAlignment="1" applyProtection="1">
      <alignment horizontal="left" shrinkToFit="1"/>
      <protection locked="0"/>
    </xf>
    <xf numFmtId="0" fontId="10" fillId="0" borderId="48" xfId="0" applyFont="1" applyFill="1" applyBorder="1" applyAlignment="1" applyProtection="1"/>
    <xf numFmtId="0" fontId="10" fillId="0" borderId="21" xfId="0" applyFont="1" applyFill="1" applyBorder="1" applyAlignment="1" applyProtection="1"/>
    <xf numFmtId="0" fontId="10" fillId="0" borderId="49" xfId="0" applyFont="1" applyFill="1" applyBorder="1" applyAlignment="1" applyProtection="1"/>
    <xf numFmtId="0" fontId="10" fillId="0" borderId="29" xfId="0" applyFont="1" applyFill="1" applyBorder="1" applyAlignment="1" applyProtection="1"/>
    <xf numFmtId="0" fontId="10" fillId="0" borderId="50" xfId="0" applyFont="1" applyFill="1" applyBorder="1" applyAlignment="1" applyProtection="1">
      <alignment horizontal="center"/>
    </xf>
    <xf numFmtId="0" fontId="10" fillId="0" borderId="51" xfId="0" applyFont="1" applyFill="1" applyBorder="1" applyAlignment="1" applyProtection="1">
      <alignment horizontal="center"/>
    </xf>
    <xf numFmtId="4" fontId="6" fillId="2" borderId="14" xfId="0" applyNumberFormat="1" applyFont="1" applyFill="1" applyBorder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4" fontId="6" fillId="2" borderId="5" xfId="0" applyNumberFormat="1" applyFont="1" applyFill="1" applyBorder="1" applyAlignment="1" applyProtection="1">
      <alignment horizontal="center" vertical="center" shrinkToFit="1"/>
    </xf>
    <xf numFmtId="4" fontId="6" fillId="2" borderId="1" xfId="0" applyNumberFormat="1" applyFont="1" applyFill="1" applyBorder="1" applyAlignment="1" applyProtection="1">
      <alignment horizontal="center" vertical="center" shrinkToFit="1"/>
    </xf>
    <xf numFmtId="4" fontId="6" fillId="2" borderId="6" xfId="0" applyNumberFormat="1" applyFont="1" applyFill="1" applyBorder="1" applyAlignment="1" applyProtection="1">
      <alignment horizontal="center" vertical="center" shrinkToFit="1"/>
    </xf>
    <xf numFmtId="0" fontId="7" fillId="5" borderId="0" xfId="0" applyFont="1" applyFill="1" applyBorder="1" applyAlignment="1" applyProtection="1">
      <alignment horizontal="left"/>
      <protection locked="0"/>
    </xf>
    <xf numFmtId="0" fontId="29" fillId="2" borderId="57" xfId="0" applyNumberFormat="1" applyFont="1" applyFill="1" applyBorder="1" applyAlignment="1" applyProtection="1">
      <alignment horizontal="center" vertical="center" wrapText="1"/>
    </xf>
    <xf numFmtId="0" fontId="29" fillId="2" borderId="69" xfId="0" applyNumberFormat="1" applyFont="1" applyFill="1" applyBorder="1" applyAlignment="1" applyProtection="1">
      <alignment horizontal="center" vertical="center" wrapText="1"/>
    </xf>
    <xf numFmtId="0" fontId="29" fillId="2" borderId="58" xfId="0" applyNumberFormat="1" applyFont="1" applyFill="1" applyBorder="1" applyAlignment="1" applyProtection="1">
      <alignment horizontal="center" vertical="center" wrapText="1"/>
    </xf>
    <xf numFmtId="0" fontId="29" fillId="2" borderId="70" xfId="0" applyNumberFormat="1" applyFont="1" applyFill="1" applyBorder="1" applyAlignment="1" applyProtection="1">
      <alignment horizontal="center" vertical="center" wrapText="1"/>
    </xf>
    <xf numFmtId="0" fontId="7" fillId="5" borderId="55" xfId="0" applyFont="1" applyFill="1" applyBorder="1" applyAlignment="1" applyProtection="1">
      <protection locked="0"/>
    </xf>
    <xf numFmtId="0" fontId="7" fillId="5" borderId="56" xfId="0" applyFont="1" applyFill="1" applyBorder="1" applyAlignment="1" applyProtection="1">
      <protection locked="0"/>
    </xf>
    <xf numFmtId="0" fontId="7" fillId="5" borderId="48" xfId="0" applyFont="1" applyFill="1" applyBorder="1" applyAlignment="1" applyProtection="1">
      <protection locked="0"/>
    </xf>
    <xf numFmtId="0" fontId="7" fillId="5" borderId="21" xfId="0" applyFont="1" applyFill="1" applyBorder="1" applyAlignment="1" applyProtection="1">
      <protection locked="0"/>
    </xf>
    <xf numFmtId="0" fontId="7" fillId="5" borderId="10" xfId="0" applyFont="1" applyFill="1" applyBorder="1" applyAlignment="1" applyProtection="1">
      <alignment horizontal="left"/>
      <protection locked="0"/>
    </xf>
    <xf numFmtId="0" fontId="3" fillId="3" borderId="38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3" fillId="3" borderId="39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</xf>
    <xf numFmtId="0" fontId="29" fillId="2" borderId="67" xfId="0" applyNumberFormat="1" applyFont="1" applyFill="1" applyBorder="1" applyAlignment="1" applyProtection="1">
      <alignment horizontal="center" vertical="center" wrapText="1"/>
    </xf>
    <xf numFmtId="0" fontId="29" fillId="2" borderId="68" xfId="0" applyNumberFormat="1" applyFont="1" applyFill="1" applyBorder="1" applyAlignment="1" applyProtection="1">
      <alignment horizontal="center" vertical="center" wrapText="1"/>
    </xf>
    <xf numFmtId="0" fontId="6" fillId="2" borderId="65" xfId="0" applyNumberFormat="1" applyFont="1" applyFill="1" applyBorder="1" applyAlignment="1" applyProtection="1">
      <alignment horizontal="center" vertical="center" wrapText="1" shrinkToFit="1"/>
    </xf>
    <xf numFmtId="0" fontId="6" fillId="2" borderId="66" xfId="0" applyNumberFormat="1" applyFont="1" applyFill="1" applyBorder="1" applyAlignment="1" applyProtection="1">
      <alignment horizontal="center" vertical="center" wrapText="1" shrinkToFit="1"/>
    </xf>
    <xf numFmtId="0" fontId="6" fillId="2" borderId="67" xfId="0" applyNumberFormat="1" applyFont="1" applyFill="1" applyBorder="1" applyAlignment="1" applyProtection="1">
      <alignment horizontal="center" vertical="center" wrapText="1"/>
    </xf>
    <xf numFmtId="0" fontId="6" fillId="2" borderId="68" xfId="0" applyNumberFormat="1" applyFont="1" applyFill="1" applyBorder="1" applyAlignment="1" applyProtection="1">
      <alignment horizontal="center" vertical="center" wrapText="1"/>
    </xf>
    <xf numFmtId="0" fontId="7" fillId="5" borderId="0" xfId="0" applyFont="1" applyFill="1" applyBorder="1" applyProtection="1">
      <protection locked="0"/>
    </xf>
    <xf numFmtId="0" fontId="1" fillId="5" borderId="0" xfId="0" applyFont="1" applyFill="1" applyBorder="1" applyAlignment="1" applyProtection="1">
      <alignment horizontal="left"/>
      <protection locked="0"/>
    </xf>
    <xf numFmtId="0" fontId="1" fillId="5" borderId="10" xfId="0" applyFont="1" applyFill="1" applyBorder="1" applyAlignment="1" applyProtection="1">
      <alignment horizontal="left"/>
      <protection locked="0"/>
    </xf>
    <xf numFmtId="0" fontId="22" fillId="0" borderId="8" xfId="0" applyFont="1" applyBorder="1" applyAlignment="1" applyProtection="1">
      <alignment horizontal="center" wrapText="1"/>
    </xf>
    <xf numFmtId="0" fontId="22" fillId="0" borderId="4" xfId="0" applyFont="1" applyBorder="1" applyAlignment="1" applyProtection="1">
      <alignment horizontal="center" wrapText="1"/>
    </xf>
    <xf numFmtId="0" fontId="22" fillId="0" borderId="9" xfId="0" applyFont="1" applyBorder="1" applyAlignment="1" applyProtection="1">
      <alignment horizontal="center" wrapText="1"/>
    </xf>
    <xf numFmtId="0" fontId="22" fillId="0" borderId="2" xfId="0" applyFont="1" applyBorder="1" applyAlignment="1" applyProtection="1">
      <alignment horizontal="center" wrapText="1"/>
    </xf>
    <xf numFmtId="0" fontId="22" fillId="0" borderId="0" xfId="0" applyFont="1" applyBorder="1" applyAlignment="1" applyProtection="1">
      <alignment horizontal="center" wrapText="1"/>
    </xf>
    <xf numFmtId="0" fontId="22" fillId="0" borderId="10" xfId="0" applyFont="1" applyBorder="1" applyAlignment="1" applyProtection="1">
      <alignment horizontal="center" wrapText="1"/>
    </xf>
    <xf numFmtId="166" fontId="6" fillId="5" borderId="4" xfId="0" applyNumberFormat="1" applyFont="1" applyFill="1" applyBorder="1" applyAlignment="1" applyProtection="1">
      <alignment horizontal="left"/>
      <protection locked="0"/>
    </xf>
    <xf numFmtId="166" fontId="8" fillId="5" borderId="4" xfId="0" applyNumberFormat="1" applyFont="1" applyFill="1" applyBorder="1" applyProtection="1">
      <protection locked="0"/>
    </xf>
    <xf numFmtId="166" fontId="8" fillId="5" borderId="9" xfId="0" applyNumberFormat="1" applyFont="1" applyFill="1" applyBorder="1" applyProtection="1">
      <protection locked="0"/>
    </xf>
    <xf numFmtId="0" fontId="20" fillId="0" borderId="0" xfId="0" applyFont="1" applyBorder="1" applyAlignment="1" applyProtection="1">
      <alignment horizontal="right"/>
    </xf>
    <xf numFmtId="164" fontId="19" fillId="0" borderId="0" xfId="0" applyNumberFormat="1" applyFont="1" applyBorder="1" applyAlignment="1" applyProtection="1">
      <alignment horizontal="left" vertical="center" shrinkToFit="1"/>
    </xf>
    <xf numFmtId="164" fontId="19" fillId="0" borderId="10" xfId="0" applyNumberFormat="1" applyFont="1" applyBorder="1" applyAlignment="1" applyProtection="1">
      <alignment horizontal="left" vertical="center" shrinkToFit="1"/>
    </xf>
    <xf numFmtId="0" fontId="8" fillId="4" borderId="0" xfId="0" applyFont="1" applyFill="1" applyAlignment="1">
      <alignment horizontal="center" vertical="center" wrapText="1"/>
    </xf>
    <xf numFmtId="0" fontId="26" fillId="7" borderId="0" xfId="0" applyFont="1" applyFill="1" applyAlignment="1">
      <alignment horizontal="center" vertical="center" wrapText="1"/>
    </xf>
    <xf numFmtId="0" fontId="1" fillId="0" borderId="0" xfId="0" applyFont="1" applyProtection="1">
      <protection locked="0"/>
    </xf>
    <xf numFmtId="0" fontId="7" fillId="0" borderId="11" xfId="0" applyFont="1" applyFill="1" applyBorder="1" applyProtection="1">
      <protection locked="0"/>
    </xf>
    <xf numFmtId="0" fontId="7" fillId="0" borderId="0" xfId="0" applyFont="1" applyBorder="1" applyProtection="1">
      <protection locked="0"/>
    </xf>
    <xf numFmtId="0" fontId="4" fillId="0" borderId="71" xfId="1" applyBorder="1" applyAlignment="1" applyProtection="1">
      <protection locked="0"/>
    </xf>
  </cellXfs>
  <cellStyles count="5">
    <cellStyle name="Hipervínculo" xfId="1" builtinId="8"/>
    <cellStyle name="Normal" xfId="0" builtinId="0"/>
    <cellStyle name="Normal 2" xfId="2"/>
    <cellStyle name="Porcentaje 2" xfId="3"/>
    <cellStyle name="常规_Sheet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maverickmotor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495300</xdr:rowOff>
    </xdr:from>
    <xdr:to>
      <xdr:col>5</xdr:col>
      <xdr:colOff>2009775</xdr:colOff>
      <xdr:row>1</xdr:row>
      <xdr:rowOff>1028700</xdr:rowOff>
    </xdr:to>
    <xdr:sp macro="" textlink="">
      <xdr:nvSpPr>
        <xdr:cNvPr id="5" name="Text Box 23"/>
        <xdr:cNvSpPr txBox="1">
          <a:spLocks noChangeArrowheads="1"/>
        </xdr:cNvSpPr>
      </xdr:nvSpPr>
      <xdr:spPr bwMode="auto">
        <a:xfrm>
          <a:off x="85725" y="209550"/>
          <a:ext cx="42767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AR" sz="11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CONOSUR S.A. </a:t>
          </a:r>
          <a:endParaRPr lang="es-AR" sz="1000" b="0" i="0" strike="noStrike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P.A.DE SARMIENTO 292 (S)-5400-SAN JUAN ARGENTINA</a:t>
          </a:r>
        </a:p>
        <a:p>
          <a:pPr algn="l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TEL.:0264-4235365 / www.maverickmotor.com</a:t>
          </a:r>
        </a:p>
      </xdr:txBody>
    </xdr:sp>
    <xdr:clientData/>
  </xdr:twoCellAnchor>
  <xdr:twoCellAnchor editAs="oneCell">
    <xdr:from>
      <xdr:col>1</xdr:col>
      <xdr:colOff>38100</xdr:colOff>
      <xdr:row>1</xdr:row>
      <xdr:rowOff>38100</xdr:rowOff>
    </xdr:from>
    <xdr:to>
      <xdr:col>3</xdr:col>
      <xdr:colOff>942975</xdr:colOff>
      <xdr:row>4</xdr:row>
      <xdr:rowOff>38100</xdr:rowOff>
    </xdr:to>
    <xdr:pic>
      <xdr:nvPicPr>
        <xdr:cNvPr id="8816" name="Picture 4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" y="133350"/>
          <a:ext cx="22669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369799</xdr:colOff>
      <xdr:row>1</xdr:row>
      <xdr:rowOff>29450</xdr:rowOff>
    </xdr:from>
    <xdr:to>
      <xdr:col>10</xdr:col>
      <xdr:colOff>997329</xdr:colOff>
      <xdr:row>3</xdr:row>
      <xdr:rowOff>8405</xdr:rowOff>
    </xdr:to>
    <xdr:sp macro="" textlink="">
      <xdr:nvSpPr>
        <xdr:cNvPr id="10" name="Text Box 25"/>
        <xdr:cNvSpPr txBox="1">
          <a:spLocks noChangeArrowheads="1"/>
        </xdr:cNvSpPr>
      </xdr:nvSpPr>
      <xdr:spPr bwMode="auto">
        <a:xfrm>
          <a:off x="8202711" y="96685"/>
          <a:ext cx="627530" cy="2927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es-AR" sz="800" b="1" i="0" strike="noStrike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Reg.01-01</a:t>
          </a:r>
        </a:p>
        <a:p>
          <a:pPr algn="l" rtl="0">
            <a:defRPr sz="1000"/>
          </a:pPr>
          <a:r>
            <a:rPr lang="es-AR" sz="800" b="1" i="0" strike="noStrike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      Rev</a:t>
          </a:r>
          <a:r>
            <a:rPr lang="es-AR" sz="800" b="1" i="0" strike="noStrike" baseline="0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 04</a:t>
          </a:r>
          <a:endParaRPr lang="es-AR" sz="800" b="1" i="0" strike="noStrike">
            <a:solidFill>
              <a:srgbClr val="000000"/>
            </a:solidFill>
            <a:latin typeface="Arial" pitchFamily="34" charset="0"/>
            <a:ea typeface="Verdan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graneros1@arnet.com.ar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averickmotor.com/2010/publico/producto.php?id=22" TargetMode="External"/><Relationship Id="rId13" Type="http://schemas.openxmlformats.org/officeDocument/2006/relationships/hyperlink" Target="http://www.maverickmotor.com/2010/publico/producto.php?id=2" TargetMode="External"/><Relationship Id="rId18" Type="http://schemas.openxmlformats.org/officeDocument/2006/relationships/hyperlink" Target="http://www.maverickmotor.com/2010/publico/producto.php?id=33" TargetMode="External"/><Relationship Id="rId26" Type="http://schemas.openxmlformats.org/officeDocument/2006/relationships/hyperlink" Target="http://www.maverickmotor.com/2010/publico/producto.php?id=12" TargetMode="External"/><Relationship Id="rId3" Type="http://schemas.openxmlformats.org/officeDocument/2006/relationships/hyperlink" Target="http://www.maverickmotor.com/2010/publico/producto.php?id=4" TargetMode="External"/><Relationship Id="rId21" Type="http://schemas.openxmlformats.org/officeDocument/2006/relationships/hyperlink" Target="http://www.maverickmotor.com/2010/publico/producto.php?id=11" TargetMode="External"/><Relationship Id="rId34" Type="http://schemas.openxmlformats.org/officeDocument/2006/relationships/hyperlink" Target="http://www.maverickmotor.com/2010/publico/cascos.php" TargetMode="External"/><Relationship Id="rId7" Type="http://schemas.openxmlformats.org/officeDocument/2006/relationships/hyperlink" Target="http://www.maverickmotor.com/2010/publico/producto.php?id=23" TargetMode="External"/><Relationship Id="rId12" Type="http://schemas.openxmlformats.org/officeDocument/2006/relationships/hyperlink" Target="http://www.maverickmotor.com/2010/publico/producto.php?id=21" TargetMode="External"/><Relationship Id="rId17" Type="http://schemas.openxmlformats.org/officeDocument/2006/relationships/hyperlink" Target="http://www.maverickmotor.com/2010/publico/producto.php?id=20" TargetMode="External"/><Relationship Id="rId25" Type="http://schemas.openxmlformats.org/officeDocument/2006/relationships/hyperlink" Target="http://www.maverickmotor.com/2010/publico/producto.php?id=41" TargetMode="External"/><Relationship Id="rId33" Type="http://schemas.openxmlformats.org/officeDocument/2006/relationships/hyperlink" Target="http://www.maverickmotor.com/2010/publico/cascos.php" TargetMode="External"/><Relationship Id="rId2" Type="http://schemas.openxmlformats.org/officeDocument/2006/relationships/hyperlink" Target="http://www.maverickmotor.com/2010/publico/producto.php?id=18" TargetMode="External"/><Relationship Id="rId16" Type="http://schemas.openxmlformats.org/officeDocument/2006/relationships/hyperlink" Target="http://www.maverickmotor.com/2010/publico/producto.php?id=7" TargetMode="External"/><Relationship Id="rId20" Type="http://schemas.openxmlformats.org/officeDocument/2006/relationships/hyperlink" Target="http://www.maverickmotor.com/2010/publico/producto.php?id=43" TargetMode="External"/><Relationship Id="rId29" Type="http://schemas.openxmlformats.org/officeDocument/2006/relationships/hyperlink" Target="http://www.maverickmotor.com/2010/publico/cascos.php" TargetMode="External"/><Relationship Id="rId1" Type="http://schemas.openxmlformats.org/officeDocument/2006/relationships/hyperlink" Target="http://www.maverickmotor.com/2010/publico/producto.php?id=18" TargetMode="External"/><Relationship Id="rId6" Type="http://schemas.openxmlformats.org/officeDocument/2006/relationships/hyperlink" Target="http://www.maverickmotor.com/2010/publico/producto.php?id=6" TargetMode="External"/><Relationship Id="rId11" Type="http://schemas.openxmlformats.org/officeDocument/2006/relationships/hyperlink" Target="http://www.maverickmotor.com/2010/publico/producto.php?id=8" TargetMode="External"/><Relationship Id="rId24" Type="http://schemas.openxmlformats.org/officeDocument/2006/relationships/hyperlink" Target="http://www.maverickmotor.com/2010/publico/producto.php?id=35" TargetMode="External"/><Relationship Id="rId32" Type="http://schemas.openxmlformats.org/officeDocument/2006/relationships/hyperlink" Target="http://www.maverickmotor.com/2010/publico/cascos.php" TargetMode="External"/><Relationship Id="rId37" Type="http://schemas.openxmlformats.org/officeDocument/2006/relationships/printerSettings" Target="../printerSettings/printerSettings2.bin"/><Relationship Id="rId5" Type="http://schemas.openxmlformats.org/officeDocument/2006/relationships/hyperlink" Target="http://www.maverickmotor.com/2010/publico/producto.php?id=5" TargetMode="External"/><Relationship Id="rId15" Type="http://schemas.openxmlformats.org/officeDocument/2006/relationships/hyperlink" Target="http://www.maverickmotor.com/2010/publico/producto.php?id=40" TargetMode="External"/><Relationship Id="rId23" Type="http://schemas.openxmlformats.org/officeDocument/2006/relationships/hyperlink" Target="http://www.maverickmotor.com/2010/publico/producto.php?id=10" TargetMode="External"/><Relationship Id="rId28" Type="http://schemas.openxmlformats.org/officeDocument/2006/relationships/hyperlink" Target="http://www.maverickmotor.com/2010/publico/cascos.php" TargetMode="External"/><Relationship Id="rId36" Type="http://schemas.openxmlformats.org/officeDocument/2006/relationships/hyperlink" Target="http://www.maverickmotor.com/2010/publico/cascos.php" TargetMode="External"/><Relationship Id="rId10" Type="http://schemas.openxmlformats.org/officeDocument/2006/relationships/hyperlink" Target="http://www.maverickmotor.com/2010/publico/producto.php?id=9" TargetMode="External"/><Relationship Id="rId19" Type="http://schemas.openxmlformats.org/officeDocument/2006/relationships/hyperlink" Target="http://www.maverickmotor.com/2010/publico/producto.php?id=42" TargetMode="External"/><Relationship Id="rId31" Type="http://schemas.openxmlformats.org/officeDocument/2006/relationships/hyperlink" Target="http://www.maverickmotor.com/2010/publico/cascos.php" TargetMode="External"/><Relationship Id="rId4" Type="http://schemas.openxmlformats.org/officeDocument/2006/relationships/hyperlink" Target="http://www.maverickmotor.com/2010/publico/producto.php?id=4" TargetMode="External"/><Relationship Id="rId9" Type="http://schemas.openxmlformats.org/officeDocument/2006/relationships/hyperlink" Target="http://www.maverickmotor.com/2010/publico/producto.php?id=3" TargetMode="External"/><Relationship Id="rId14" Type="http://schemas.openxmlformats.org/officeDocument/2006/relationships/hyperlink" Target="http://www.maverickmotor.com/2010/publico/producto.php?id=1" TargetMode="External"/><Relationship Id="rId22" Type="http://schemas.openxmlformats.org/officeDocument/2006/relationships/hyperlink" Target="http://www.maverickmotor.com/2010/publico/producto.php?id=25" TargetMode="External"/><Relationship Id="rId27" Type="http://schemas.openxmlformats.org/officeDocument/2006/relationships/hyperlink" Target="http://www.maverickmotor.com/2010/publico/cascos.php" TargetMode="External"/><Relationship Id="rId30" Type="http://schemas.openxmlformats.org/officeDocument/2006/relationships/hyperlink" Target="http://www.maverickmotor.com/2010/publico/cascos.php" TargetMode="External"/><Relationship Id="rId35" Type="http://schemas.openxmlformats.org/officeDocument/2006/relationships/hyperlink" Target="http://www.maverickmotor.com/2010/publico/casco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showGridLines="0" tabSelected="1" zoomScale="85" zoomScaleNormal="85" workbookViewId="0">
      <selection activeCell="B46" sqref="B46:K46"/>
    </sheetView>
  </sheetViews>
  <sheetFormatPr baseColWidth="10" defaultColWidth="0" defaultRowHeight="18" customHeight="1" zeroHeight="1"/>
  <cols>
    <col min="1" max="1" width="1.42578125" style="69" customWidth="1"/>
    <col min="2" max="2" width="14.140625" style="69" customWidth="1"/>
    <col min="3" max="3" width="6.28515625" style="69" customWidth="1"/>
    <col min="4" max="4" width="18.140625" style="69" customWidth="1"/>
    <col min="5" max="5" width="9.28515625" style="69" customWidth="1"/>
    <col min="6" max="6" width="20.5703125" style="69" customWidth="1"/>
    <col min="7" max="7" width="14.85546875" style="69" customWidth="1"/>
    <col min="8" max="8" width="8.7109375" style="69" customWidth="1"/>
    <col min="9" max="9" width="14" style="69" customWidth="1"/>
    <col min="10" max="10" width="14.85546875" style="69" customWidth="1"/>
    <col min="11" max="11" width="15.5703125" style="69" customWidth="1"/>
    <col min="12" max="12" width="1.42578125" style="69" customWidth="1"/>
    <col min="13" max="16384" width="0" style="69" hidden="1"/>
  </cols>
  <sheetData>
    <row r="1" spans="1:11" ht="7.5" customHeight="1" thickBot="1"/>
    <row r="2" spans="1:11" ht="12.6" customHeight="1">
      <c r="B2" s="254" t="s">
        <v>41</v>
      </c>
      <c r="C2" s="255"/>
      <c r="D2" s="255"/>
      <c r="E2" s="255"/>
      <c r="F2" s="255"/>
      <c r="G2" s="255"/>
      <c r="H2" s="255"/>
      <c r="I2" s="255"/>
      <c r="J2" s="255"/>
      <c r="K2" s="256"/>
    </row>
    <row r="3" spans="1:11" ht="12.6" customHeight="1">
      <c r="B3" s="257"/>
      <c r="C3" s="258"/>
      <c r="D3" s="258"/>
      <c r="E3" s="258"/>
      <c r="F3" s="258"/>
      <c r="G3" s="258"/>
      <c r="H3" s="258"/>
      <c r="I3" s="258"/>
      <c r="J3" s="258"/>
      <c r="K3" s="259"/>
    </row>
    <row r="4" spans="1:11" ht="12.6" customHeight="1">
      <c r="B4" s="257"/>
      <c r="C4" s="258"/>
      <c r="D4" s="258"/>
      <c r="E4" s="258"/>
      <c r="F4" s="258"/>
      <c r="G4" s="258"/>
      <c r="H4" s="258"/>
      <c r="I4" s="258"/>
      <c r="J4" s="258"/>
      <c r="K4" s="259"/>
    </row>
    <row r="5" spans="1:11" ht="12.6" customHeight="1">
      <c r="B5" s="70"/>
      <c r="C5" s="71"/>
      <c r="D5" s="71"/>
      <c r="E5" s="71"/>
      <c r="F5" s="71"/>
      <c r="G5" s="71"/>
      <c r="H5" s="263" t="s">
        <v>49</v>
      </c>
      <c r="I5" s="263"/>
      <c r="K5" s="72"/>
    </row>
    <row r="6" spans="1:11" ht="12.6" customHeight="1">
      <c r="B6" s="73"/>
      <c r="C6" s="74"/>
      <c r="D6" s="74"/>
      <c r="E6" s="74"/>
      <c r="F6" s="75"/>
      <c r="G6" s="75"/>
      <c r="H6" s="263"/>
      <c r="I6" s="263"/>
      <c r="J6" s="264"/>
      <c r="K6" s="265"/>
    </row>
    <row r="7" spans="1:11" ht="12.6" customHeight="1">
      <c r="B7" s="73"/>
      <c r="C7" s="74"/>
      <c r="D7" s="74"/>
      <c r="E7" s="74"/>
      <c r="F7" s="75"/>
      <c r="G7" s="75"/>
      <c r="H7" s="76"/>
      <c r="I7" s="77" t="s">
        <v>39</v>
      </c>
      <c r="J7" s="78"/>
      <c r="K7" s="79"/>
    </row>
    <row r="8" spans="1:11" ht="12.6" customHeight="1">
      <c r="B8" s="73"/>
      <c r="C8" s="74"/>
      <c r="D8" s="74"/>
      <c r="E8" s="74"/>
      <c r="F8" s="75"/>
      <c r="G8" s="75"/>
      <c r="H8" s="76"/>
      <c r="I8" s="77" t="s">
        <v>40</v>
      </c>
      <c r="J8" s="80"/>
      <c r="K8" s="79"/>
    </row>
    <row r="9" spans="1:11" ht="3.75" customHeight="1" thickBot="1">
      <c r="B9" s="81"/>
      <c r="C9" s="82"/>
      <c r="D9" s="82"/>
      <c r="E9" s="82"/>
      <c r="F9" s="83"/>
      <c r="G9" s="83"/>
      <c r="H9" s="84"/>
      <c r="I9" s="85"/>
      <c r="J9" s="86"/>
      <c r="K9" s="87"/>
    </row>
    <row r="10" spans="1:11" ht="16.5" customHeight="1">
      <c r="A10" s="76"/>
      <c r="B10" s="2"/>
      <c r="C10" s="2"/>
      <c r="D10" s="2"/>
      <c r="E10" s="2"/>
      <c r="F10" s="2"/>
      <c r="G10" s="34"/>
      <c r="H10" s="34"/>
      <c r="I10" s="34"/>
      <c r="J10" s="34" t="s">
        <v>45</v>
      </c>
      <c r="K10" s="67">
        <v>40980</v>
      </c>
    </row>
    <row r="11" spans="1:11" ht="3" customHeight="1" thickBot="1">
      <c r="A11" s="76"/>
      <c r="B11" s="2"/>
      <c r="C11" s="2"/>
      <c r="D11" s="2"/>
      <c r="E11" s="2"/>
      <c r="F11" s="2"/>
      <c r="G11" s="3"/>
      <c r="H11" s="3"/>
      <c r="I11" s="28"/>
      <c r="J11" s="28"/>
      <c r="K11" s="76"/>
    </row>
    <row r="12" spans="1:11" ht="15" customHeight="1" thickBot="1">
      <c r="B12" s="240" t="s">
        <v>14</v>
      </c>
      <c r="C12" s="241"/>
      <c r="D12" s="241"/>
      <c r="E12" s="241"/>
      <c r="F12" s="241"/>
      <c r="G12" s="241"/>
      <c r="H12" s="241"/>
      <c r="I12" s="241"/>
      <c r="J12" s="241"/>
      <c r="K12" s="242"/>
    </row>
    <row r="13" spans="1:11" ht="16.5" customHeight="1">
      <c r="B13" s="48" t="s">
        <v>8</v>
      </c>
      <c r="C13" s="13"/>
      <c r="D13" s="268" t="s">
        <v>136</v>
      </c>
      <c r="E13" s="268"/>
      <c r="F13" s="268"/>
      <c r="H13" s="35" t="s">
        <v>29</v>
      </c>
      <c r="I13" s="260" t="s">
        <v>142</v>
      </c>
      <c r="J13" s="261"/>
      <c r="K13" s="262"/>
    </row>
    <row r="14" spans="1:11" ht="12.75">
      <c r="B14" s="49" t="s">
        <v>46</v>
      </c>
      <c r="C14" s="29"/>
      <c r="D14" s="269" t="s">
        <v>137</v>
      </c>
      <c r="E14" s="269"/>
      <c r="F14" s="269"/>
      <c r="H14" s="36"/>
      <c r="I14" s="252"/>
      <c r="J14" s="252"/>
      <c r="K14" s="253"/>
    </row>
    <row r="15" spans="1:11" ht="12.75">
      <c r="B15" s="49" t="s">
        <v>9</v>
      </c>
      <c r="C15" s="29"/>
      <c r="D15" s="268" t="s">
        <v>138</v>
      </c>
      <c r="E15" s="268"/>
      <c r="F15" s="268"/>
      <c r="H15" s="37" t="s">
        <v>30</v>
      </c>
      <c r="I15" s="230">
        <v>4158</v>
      </c>
      <c r="J15" s="230"/>
      <c r="K15" s="239"/>
    </row>
    <row r="16" spans="1:11" ht="12.75">
      <c r="B16" s="49" t="s">
        <v>4</v>
      </c>
      <c r="C16" s="29"/>
      <c r="D16" s="270" t="s">
        <v>139</v>
      </c>
      <c r="E16" s="270"/>
      <c r="F16" s="270"/>
      <c r="H16" s="37" t="s">
        <v>31</v>
      </c>
      <c r="I16" s="230" t="s">
        <v>143</v>
      </c>
      <c r="J16" s="230"/>
      <c r="K16" s="239"/>
    </row>
    <row r="17" spans="1:13" ht="12.75">
      <c r="B17" s="49" t="s">
        <v>5</v>
      </c>
      <c r="C17" s="29"/>
      <c r="D17" s="270" t="s">
        <v>140</v>
      </c>
      <c r="E17" s="270"/>
      <c r="F17" s="270"/>
      <c r="H17" s="37" t="s">
        <v>32</v>
      </c>
      <c r="I17" s="230"/>
      <c r="J17" s="230"/>
      <c r="K17" s="239"/>
    </row>
    <row r="18" spans="1:13" ht="12.75">
      <c r="B18" s="49" t="s">
        <v>7</v>
      </c>
      <c r="C18" s="29"/>
      <c r="D18" s="271" t="s">
        <v>141</v>
      </c>
      <c r="E18" s="271"/>
      <c r="F18" s="271"/>
      <c r="H18" s="38"/>
      <c r="I18" s="230"/>
      <c r="J18" s="230"/>
      <c r="K18" s="239"/>
    </row>
    <row r="19" spans="1:13" ht="12.75">
      <c r="B19" s="49" t="s">
        <v>11</v>
      </c>
      <c r="C19" s="29"/>
      <c r="D19" s="251"/>
      <c r="E19" s="251"/>
      <c r="F19" s="251"/>
      <c r="H19" s="88" t="s">
        <v>33</v>
      </c>
      <c r="I19" s="230"/>
      <c r="J19" s="230"/>
      <c r="K19" s="239"/>
    </row>
    <row r="20" spans="1:13" ht="17.25" customHeight="1">
      <c r="B20" s="50" t="s">
        <v>10</v>
      </c>
      <c r="C20" s="17">
        <f>+IF(D20="","",VLOOKUP(D20,'Lista de Precios'!$A$49:$B$56,2,FALSE))</f>
        <v>52</v>
      </c>
      <c r="D20" s="230" t="s">
        <v>75</v>
      </c>
      <c r="E20" s="230"/>
      <c r="F20" s="230"/>
      <c r="H20" s="37" t="s">
        <v>34</v>
      </c>
      <c r="I20" s="230"/>
      <c r="J20" s="230"/>
      <c r="K20" s="239"/>
    </row>
    <row r="21" spans="1:13" ht="6.75" customHeight="1" thickBot="1">
      <c r="B21" s="14"/>
      <c r="C21" s="15"/>
      <c r="D21" s="15"/>
      <c r="E21" s="15"/>
      <c r="F21" s="8"/>
      <c r="G21" s="7"/>
      <c r="H21" s="7"/>
      <c r="I21" s="7"/>
      <c r="J21" s="7"/>
      <c r="K21" s="16"/>
    </row>
    <row r="22" spans="1:13" ht="6" customHeight="1" thickBot="1">
      <c r="A22" s="76"/>
      <c r="B22" s="3"/>
      <c r="C22" s="3"/>
      <c r="D22" s="3"/>
      <c r="E22" s="3"/>
      <c r="F22" s="4"/>
      <c r="G22" s="17"/>
      <c r="H22" s="17"/>
      <c r="I22" s="17"/>
      <c r="J22" s="17"/>
      <c r="K22" s="76"/>
    </row>
    <row r="23" spans="1:13" ht="15" customHeight="1" thickBot="1">
      <c r="B23" s="240" t="s">
        <v>15</v>
      </c>
      <c r="C23" s="241"/>
      <c r="D23" s="241"/>
      <c r="E23" s="241"/>
      <c r="F23" s="241"/>
      <c r="G23" s="241"/>
      <c r="H23" s="241"/>
      <c r="I23" s="241"/>
      <c r="J23" s="241"/>
      <c r="K23" s="242"/>
      <c r="M23" s="89"/>
    </row>
    <row r="24" spans="1:13" ht="4.5" customHeight="1" thickBot="1">
      <c r="A24" s="76"/>
      <c r="B24" s="9"/>
      <c r="C24" s="9"/>
      <c r="D24" s="9"/>
      <c r="E24" s="9"/>
      <c r="F24" s="4"/>
      <c r="G24" s="5"/>
      <c r="H24" s="5"/>
      <c r="I24" s="5"/>
      <c r="J24" s="5"/>
      <c r="K24" s="76"/>
      <c r="M24" s="90"/>
    </row>
    <row r="25" spans="1:13" ht="12.75" customHeight="1">
      <c r="B25" s="243" t="s">
        <v>44</v>
      </c>
      <c r="C25" s="231" t="s">
        <v>0</v>
      </c>
      <c r="D25" s="232"/>
      <c r="E25" s="245" t="s">
        <v>3</v>
      </c>
      <c r="F25" s="245" t="s">
        <v>2</v>
      </c>
      <c r="G25" s="249" t="s">
        <v>6</v>
      </c>
      <c r="H25" s="245" t="s">
        <v>20</v>
      </c>
      <c r="I25" s="249" t="s">
        <v>1</v>
      </c>
      <c r="J25" s="247" t="s">
        <v>42</v>
      </c>
      <c r="K25" s="91" t="s">
        <v>13</v>
      </c>
    </row>
    <row r="26" spans="1:13" ht="24" customHeight="1" thickBot="1">
      <c r="B26" s="244"/>
      <c r="C26" s="233"/>
      <c r="D26" s="234"/>
      <c r="E26" s="246"/>
      <c r="F26" s="246"/>
      <c r="G26" s="250"/>
      <c r="H26" s="246"/>
      <c r="I26" s="250"/>
      <c r="J26" s="248"/>
      <c r="K26" s="92" t="s">
        <v>25</v>
      </c>
    </row>
    <row r="27" spans="1:13" ht="12.75">
      <c r="B27" s="57" t="str">
        <f>+IF(C27="","",VLOOKUP(C27,'Lista de Precios'!$A$2:$F$45,6,FALSE))</f>
        <v>571825012A8002</v>
      </c>
      <c r="C27" s="235" t="s">
        <v>58</v>
      </c>
      <c r="D27" s="236"/>
      <c r="E27" s="61">
        <v>5</v>
      </c>
      <c r="F27" s="62" t="s">
        <v>86</v>
      </c>
      <c r="G27" s="51">
        <f>+IF(C27="","",VLOOKUP(C27,'Lista de Precios'!$A$2:$H$48,2,FALSE))</f>
        <v>10385</v>
      </c>
      <c r="H27" s="65">
        <v>0.08</v>
      </c>
      <c r="I27" s="18">
        <f>+IF(H27="","",IF(G27="","",G27*E27-G27*H27*E27))</f>
        <v>47771</v>
      </c>
      <c r="J27" s="45">
        <f>+IF(I27="","",I27)</f>
        <v>47771</v>
      </c>
      <c r="K27" s="93"/>
    </row>
    <row r="28" spans="1:13" ht="12.75">
      <c r="B28" s="58" t="str">
        <f>+IF(C28="","",VLOOKUP(C28,'Lista de Precios'!$A$2:$F$45,6,FALSE))</f>
        <v>570311012A8002</v>
      </c>
      <c r="C28" s="237" t="s">
        <v>38</v>
      </c>
      <c r="D28" s="238"/>
      <c r="E28" s="61">
        <v>5</v>
      </c>
      <c r="F28" s="62" t="s">
        <v>86</v>
      </c>
      <c r="G28" s="51">
        <f>+IF(C28="","",VLOOKUP(C28,'Lista de Precios'!$A$2:$H$48,2,FALSE))</f>
        <v>5649</v>
      </c>
      <c r="H28" s="65">
        <v>0.05</v>
      </c>
      <c r="I28" s="18">
        <f>+IF(C28="","",IF(G28="","",G28*E28-G28*H28*E28))</f>
        <v>26832.75</v>
      </c>
      <c r="J28" s="18">
        <f>+IF(I28="","",IF(J27="","",IF(J27=J26,"",J27+I28)))</f>
        <v>74603.75</v>
      </c>
      <c r="K28" s="94"/>
    </row>
    <row r="29" spans="1:13" ht="12.75">
      <c r="B29" s="58" t="str">
        <f>+IF(C29="","",VLOOKUP(C29,'Lista de Precios'!$A$2:$F$45,6,FALSE))</f>
        <v/>
      </c>
      <c r="C29" s="237"/>
      <c r="D29" s="238"/>
      <c r="E29" s="61"/>
      <c r="F29" s="62"/>
      <c r="G29" s="51" t="str">
        <f>+IF(C29="","",VLOOKUP(C29,'Lista de Precios'!$A$2:$H$48,2,FALSE))</f>
        <v/>
      </c>
      <c r="H29" s="65"/>
      <c r="I29" s="18" t="str">
        <f t="shared" ref="I29:I40" si="0">+IF(C29="","",IF(G29="","",G29*E29-G29*H29*E29))</f>
        <v/>
      </c>
      <c r="J29" s="18" t="str">
        <f>+IF(I29="","",IF(J28="","",IF(J28=J27,"",J28+I29)))</f>
        <v/>
      </c>
      <c r="K29" s="94"/>
    </row>
    <row r="30" spans="1:13" ht="12.75">
      <c r="B30" s="58" t="str">
        <f>+IF(C30="","",VLOOKUP(C30,'Lista de Precios'!$A$2:$F$45,6,FALSE))</f>
        <v/>
      </c>
      <c r="C30" s="237"/>
      <c r="D30" s="238"/>
      <c r="E30" s="61"/>
      <c r="F30" s="62"/>
      <c r="G30" s="51" t="str">
        <f>+IF(C30="","",VLOOKUP(C30,'Lista de Precios'!$A$2:$H$48,2,FALSE))</f>
        <v/>
      </c>
      <c r="H30" s="65"/>
      <c r="I30" s="18" t="str">
        <f t="shared" si="0"/>
        <v/>
      </c>
      <c r="J30" s="18" t="str">
        <f t="shared" ref="J30:J40" si="1">+IF(I30="","",IF(J29="","",IF(J29=J28,"",J29+I30)))</f>
        <v/>
      </c>
      <c r="K30" s="94"/>
    </row>
    <row r="31" spans="1:13" ht="12.75">
      <c r="B31" s="58" t="str">
        <f>+IF(C31="","",VLOOKUP(C31,'Lista de Precios'!$A$2:$F$45,6,FALSE))</f>
        <v/>
      </c>
      <c r="C31" s="201"/>
      <c r="D31" s="202"/>
      <c r="E31" s="63"/>
      <c r="F31" s="62"/>
      <c r="G31" s="51" t="str">
        <f>+IF(C31="","",VLOOKUP(C31,'Lista de Precios'!$A$2:$H$48,2,FALSE))</f>
        <v/>
      </c>
      <c r="H31" s="65"/>
      <c r="I31" s="18" t="str">
        <f t="shared" si="0"/>
        <v/>
      </c>
      <c r="J31" s="18" t="str">
        <f t="shared" si="1"/>
        <v/>
      </c>
      <c r="K31" s="94"/>
    </row>
    <row r="32" spans="1:13" ht="12.75">
      <c r="B32" s="58" t="str">
        <f>+IF(C32="","",VLOOKUP(C32,'Lista de Precios'!$A$2:$F$45,6,FALSE))</f>
        <v/>
      </c>
      <c r="C32" s="201"/>
      <c r="D32" s="202"/>
      <c r="E32" s="63"/>
      <c r="F32" s="62"/>
      <c r="G32" s="51" t="str">
        <f>+IF(C32="","",VLOOKUP(C32,'Lista de Precios'!$A$2:$H$48,2,FALSE))</f>
        <v/>
      </c>
      <c r="H32" s="65"/>
      <c r="I32" s="18" t="str">
        <f t="shared" si="0"/>
        <v/>
      </c>
      <c r="J32" s="18" t="str">
        <f t="shared" si="1"/>
        <v/>
      </c>
      <c r="K32" s="94"/>
    </row>
    <row r="33" spans="1:11" ht="12.75">
      <c r="B33" s="58" t="str">
        <f>+IF(C33="","",VLOOKUP(C33,'Lista de Precios'!$A$2:$F$45,6,FALSE))</f>
        <v/>
      </c>
      <c r="C33" s="201"/>
      <c r="D33" s="202"/>
      <c r="E33" s="63"/>
      <c r="F33" s="62"/>
      <c r="G33" s="51" t="str">
        <f>+IF(C33="","",VLOOKUP(C33,'Lista de Precios'!$A$2:$H$48,2,FALSE))</f>
        <v/>
      </c>
      <c r="H33" s="65"/>
      <c r="I33" s="18" t="str">
        <f t="shared" si="0"/>
        <v/>
      </c>
      <c r="J33" s="18" t="str">
        <f t="shared" si="1"/>
        <v/>
      </c>
      <c r="K33" s="94"/>
    </row>
    <row r="34" spans="1:11" ht="12.75">
      <c r="B34" s="58" t="str">
        <f>+IF(C34="","",VLOOKUP(C34,'Lista de Precios'!$A$2:$F$45,6,FALSE))</f>
        <v/>
      </c>
      <c r="C34" s="201"/>
      <c r="D34" s="202"/>
      <c r="E34" s="63"/>
      <c r="F34" s="62"/>
      <c r="G34" s="51" t="str">
        <f>+IF(C34="","",VLOOKUP(C34,'Lista de Precios'!$A$2:$H$48,2,FALSE))</f>
        <v/>
      </c>
      <c r="H34" s="65"/>
      <c r="I34" s="18" t="str">
        <f t="shared" si="0"/>
        <v/>
      </c>
      <c r="J34" s="18" t="str">
        <f t="shared" si="1"/>
        <v/>
      </c>
      <c r="K34" s="94"/>
    </row>
    <row r="35" spans="1:11" ht="12.75">
      <c r="B35" s="58" t="str">
        <f>+IF(C35="","",VLOOKUP(C35,'Lista de Precios'!$A$2:$F$45,6,FALSE))</f>
        <v/>
      </c>
      <c r="C35" s="201"/>
      <c r="D35" s="202"/>
      <c r="E35" s="63"/>
      <c r="F35" s="62"/>
      <c r="G35" s="51" t="str">
        <f>+IF(C35="","",VLOOKUP(C35,'Lista de Precios'!$A$2:$H$48,2,FALSE))</f>
        <v/>
      </c>
      <c r="H35" s="65"/>
      <c r="I35" s="18" t="str">
        <f t="shared" si="0"/>
        <v/>
      </c>
      <c r="J35" s="18" t="str">
        <f t="shared" si="1"/>
        <v/>
      </c>
      <c r="K35" s="94"/>
    </row>
    <row r="36" spans="1:11" ht="12.75">
      <c r="B36" s="58" t="str">
        <f>+IF(C36="","",VLOOKUP(C36,'Lista de Precios'!$A$2:$F$45,6,FALSE))</f>
        <v/>
      </c>
      <c r="C36" s="201"/>
      <c r="D36" s="202"/>
      <c r="E36" s="63"/>
      <c r="F36" s="62"/>
      <c r="G36" s="51" t="str">
        <f>+IF(C36="","",VLOOKUP(C36,'Lista de Precios'!$A$2:$H$48,2,FALSE))</f>
        <v/>
      </c>
      <c r="H36" s="65"/>
      <c r="I36" s="18" t="str">
        <f t="shared" si="0"/>
        <v/>
      </c>
      <c r="J36" s="18" t="str">
        <f t="shared" si="1"/>
        <v/>
      </c>
      <c r="K36" s="95"/>
    </row>
    <row r="37" spans="1:11" ht="12.75">
      <c r="B37" s="58" t="str">
        <f>+IF(C37="","",VLOOKUP(C37,'Lista de Precios'!$A$2:$F$45,6,FALSE))</f>
        <v/>
      </c>
      <c r="C37" s="201"/>
      <c r="D37" s="202"/>
      <c r="E37" s="63"/>
      <c r="F37" s="62"/>
      <c r="G37" s="51" t="str">
        <f>+IF(C37="","",VLOOKUP(C37,'Lista de Precios'!$A$2:$H$48,2,FALSE))</f>
        <v/>
      </c>
      <c r="H37" s="65"/>
      <c r="I37" s="18" t="str">
        <f t="shared" si="0"/>
        <v/>
      </c>
      <c r="J37" s="18" t="str">
        <f t="shared" si="1"/>
        <v/>
      </c>
      <c r="K37" s="95"/>
    </row>
    <row r="38" spans="1:11" ht="12.75">
      <c r="B38" s="58" t="str">
        <f>+IF(C38="","",VLOOKUP(C38,'Lista de Precios'!$A$2:$F$45,6,FALSE))</f>
        <v/>
      </c>
      <c r="C38" s="201"/>
      <c r="D38" s="202"/>
      <c r="E38" s="63"/>
      <c r="F38" s="64"/>
      <c r="G38" s="51" t="str">
        <f>+IF(C38="","",VLOOKUP(C38,'Lista de Precios'!$A$2:$H$48,2,FALSE))</f>
        <v/>
      </c>
      <c r="H38" s="66"/>
      <c r="I38" s="18" t="str">
        <f t="shared" si="0"/>
        <v/>
      </c>
      <c r="J38" s="18" t="str">
        <f t="shared" si="1"/>
        <v/>
      </c>
      <c r="K38" s="96"/>
    </row>
    <row r="39" spans="1:11" ht="12.75">
      <c r="B39" s="58" t="str">
        <f>+IF(C39="","",VLOOKUP(C39,'Lista de Precios'!$A$2:$F$45,6,FALSE))</f>
        <v/>
      </c>
      <c r="C39" s="201"/>
      <c r="D39" s="202"/>
      <c r="E39" s="63"/>
      <c r="F39" s="64"/>
      <c r="G39" s="51" t="str">
        <f>+IF(C39="","",VLOOKUP(C39,'Lista de Precios'!$A$2:$H$48,2,FALSE))</f>
        <v/>
      </c>
      <c r="H39" s="66"/>
      <c r="I39" s="18" t="str">
        <f t="shared" si="0"/>
        <v/>
      </c>
      <c r="J39" s="18" t="str">
        <f t="shared" si="1"/>
        <v/>
      </c>
      <c r="K39" s="96"/>
    </row>
    <row r="40" spans="1:11" ht="12.75">
      <c r="B40" s="58" t="str">
        <f>+IF(C40="","",VLOOKUP(C40,'Lista de Precios'!$A$2:$F$45,6,FALSE))</f>
        <v/>
      </c>
      <c r="C40" s="201"/>
      <c r="D40" s="202"/>
      <c r="E40" s="63"/>
      <c r="F40" s="64"/>
      <c r="G40" s="51" t="str">
        <f>+IF(C40="","",VLOOKUP(C40,'Lista de Precios'!$A$2:$H$48,2,FALSE))</f>
        <v/>
      </c>
      <c r="H40" s="66"/>
      <c r="I40" s="18" t="str">
        <f t="shared" si="0"/>
        <v/>
      </c>
      <c r="J40" s="18" t="str">
        <f t="shared" si="1"/>
        <v/>
      </c>
      <c r="K40" s="96"/>
    </row>
    <row r="41" spans="1:11" ht="12.75">
      <c r="B41" s="58" t="str">
        <f>+IF(C41="","",VLOOKUP(C41,'Lista de Precios'!$A$2:$F$45,6,FALSE))</f>
        <v/>
      </c>
      <c r="C41" s="218"/>
      <c r="D41" s="219"/>
      <c r="E41" s="97"/>
      <c r="F41" s="98"/>
      <c r="G41" s="51" t="s">
        <v>12</v>
      </c>
      <c r="H41" s="99"/>
      <c r="I41" s="18"/>
      <c r="J41" s="12">
        <f>SUM(I27:I40)</f>
        <v>74603.75</v>
      </c>
      <c r="K41" s="96"/>
    </row>
    <row r="42" spans="1:11" ht="12.75">
      <c r="B42" s="58" t="str">
        <f>+IF(C42="","",VLOOKUP(C42,'Lista de Precios'!$A$2:$F$45,6,FALSE))</f>
        <v/>
      </c>
      <c r="C42" s="218"/>
      <c r="D42" s="219"/>
      <c r="E42" s="97"/>
      <c r="F42" s="100"/>
      <c r="G42" s="101"/>
      <c r="H42" s="99"/>
      <c r="I42" s="18"/>
      <c r="J42" s="18"/>
      <c r="K42" s="96"/>
    </row>
    <row r="43" spans="1:11" ht="13.5" thickBot="1">
      <c r="B43" s="59" t="str">
        <f>+IF(C43="","",VLOOKUP(C43,'Lista de Precios'!$A$2:$F$45,6,FALSE))</f>
        <v/>
      </c>
      <c r="C43" s="220"/>
      <c r="D43" s="221"/>
      <c r="E43" s="102"/>
      <c r="F43" s="103"/>
      <c r="G43" s="104" t="s">
        <v>1</v>
      </c>
      <c r="H43" s="105"/>
      <c r="I43" s="46"/>
      <c r="J43" s="47">
        <f>J41-J41*H42</f>
        <v>74603.75</v>
      </c>
      <c r="K43" s="106"/>
    </row>
    <row r="44" spans="1:11" ht="18" customHeight="1" thickBot="1">
      <c r="B44" s="43"/>
      <c r="C44" s="222"/>
      <c r="D44" s="223"/>
      <c r="E44" s="107">
        <f>+IF(E27="","",SUM(E27:E43))</f>
        <v>10</v>
      </c>
      <c r="F44" s="224" t="s">
        <v>21</v>
      </c>
      <c r="G44" s="225"/>
      <c r="H44" s="226"/>
      <c r="I44" s="227">
        <f>+J43</f>
        <v>74603.75</v>
      </c>
      <c r="J44" s="228"/>
      <c r="K44" s="229"/>
    </row>
    <row r="45" spans="1:11" ht="3.75" customHeight="1" thickBot="1">
      <c r="A45" s="76"/>
      <c r="B45" s="39"/>
      <c r="C45" s="2"/>
      <c r="D45" s="2"/>
      <c r="E45" s="39"/>
      <c r="F45" s="2"/>
      <c r="G45" s="108"/>
      <c r="H45" s="108"/>
      <c r="I45" s="109"/>
      <c r="J45" s="109"/>
      <c r="K45" s="76"/>
    </row>
    <row r="46" spans="1:11" ht="15" customHeight="1" thickBot="1">
      <c r="B46" s="167" t="s">
        <v>16</v>
      </c>
      <c r="C46" s="168"/>
      <c r="D46" s="168"/>
      <c r="E46" s="168"/>
      <c r="F46" s="168"/>
      <c r="G46" s="168"/>
      <c r="H46" s="168"/>
      <c r="I46" s="168"/>
      <c r="J46" s="168"/>
      <c r="K46" s="169"/>
    </row>
    <row r="47" spans="1:11" s="112" customFormat="1" ht="15.75" customHeight="1" thickBot="1">
      <c r="B47" s="33" t="s">
        <v>23</v>
      </c>
      <c r="C47" s="110"/>
      <c r="D47" s="110"/>
      <c r="E47" s="44"/>
      <c r="F47" s="110"/>
      <c r="G47" s="110"/>
      <c r="H47" s="110"/>
      <c r="I47" s="110"/>
      <c r="J47" s="110"/>
      <c r="K47" s="111"/>
    </row>
    <row r="48" spans="1:11" ht="16.5" customHeight="1" thickBot="1">
      <c r="B48" s="144" t="s">
        <v>43</v>
      </c>
      <c r="C48" s="60"/>
      <c r="D48" s="162" t="s">
        <v>135</v>
      </c>
      <c r="E48" s="162"/>
      <c r="F48" s="162"/>
      <c r="G48" s="162"/>
      <c r="H48" s="162"/>
      <c r="I48" s="162"/>
      <c r="J48" s="162"/>
      <c r="K48" s="163"/>
    </row>
    <row r="49" spans="1:11" ht="12.75">
      <c r="B49" s="156" t="s">
        <v>24</v>
      </c>
      <c r="C49" s="183"/>
      <c r="D49" s="183"/>
      <c r="E49" s="183"/>
      <c r="F49" s="183"/>
      <c r="G49" s="183"/>
      <c r="H49" s="183"/>
      <c r="I49" s="183"/>
      <c r="J49" s="183"/>
      <c r="K49" s="184"/>
    </row>
    <row r="50" spans="1:11" ht="12.75">
      <c r="B50" s="185"/>
      <c r="C50" s="183"/>
      <c r="D50" s="183"/>
      <c r="E50" s="183"/>
      <c r="F50" s="183"/>
      <c r="G50" s="183"/>
      <c r="H50" s="183"/>
      <c r="I50" s="183"/>
      <c r="J50" s="183"/>
      <c r="K50" s="184"/>
    </row>
    <row r="51" spans="1:11" ht="13.5" customHeight="1">
      <c r="B51" s="185"/>
      <c r="C51" s="183"/>
      <c r="D51" s="183"/>
      <c r="E51" s="183"/>
      <c r="F51" s="183"/>
      <c r="G51" s="183"/>
      <c r="H51" s="183"/>
      <c r="I51" s="183"/>
      <c r="J51" s="183"/>
      <c r="K51" s="184"/>
    </row>
    <row r="52" spans="1:11" ht="13.5" customHeight="1">
      <c r="B52" s="185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6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2"/>
    </row>
    <row r="54" spans="1:11" ht="5.25" customHeight="1" thickBot="1">
      <c r="A54" s="76"/>
      <c r="B54" s="38"/>
      <c r="C54" s="19"/>
      <c r="D54" s="19"/>
      <c r="E54" s="38"/>
      <c r="F54" s="116"/>
      <c r="G54" s="116"/>
      <c r="H54" s="117"/>
      <c r="I54" s="109"/>
      <c r="J54" s="109"/>
      <c r="K54" s="76"/>
    </row>
    <row r="55" spans="1:11" ht="15" customHeight="1" thickBot="1">
      <c r="B55" s="167" t="s">
        <v>13</v>
      </c>
      <c r="C55" s="168"/>
      <c r="D55" s="168"/>
      <c r="E55" s="168"/>
      <c r="F55" s="168"/>
      <c r="G55" s="168"/>
      <c r="H55" s="168"/>
      <c r="I55" s="168"/>
      <c r="J55" s="168"/>
      <c r="K55" s="169"/>
    </row>
    <row r="56" spans="1:11" ht="15" customHeight="1">
      <c r="B56" s="206" t="s">
        <v>119</v>
      </c>
      <c r="C56" s="207"/>
      <c r="D56" s="208"/>
      <c r="E56" s="208"/>
      <c r="F56" s="208"/>
      <c r="G56" s="20"/>
      <c r="H56" s="20"/>
      <c r="I56" s="118"/>
      <c r="J56" s="118"/>
      <c r="K56" s="113"/>
    </row>
    <row r="57" spans="1:11" ht="15" customHeight="1">
      <c r="B57" s="209" t="s">
        <v>120</v>
      </c>
      <c r="C57" s="210"/>
      <c r="D57" s="204"/>
      <c r="E57" s="204"/>
      <c r="F57" s="204"/>
      <c r="G57" s="40"/>
      <c r="H57" s="40"/>
      <c r="I57" s="40"/>
      <c r="J57" s="40"/>
      <c r="K57" s="42"/>
    </row>
    <row r="58" spans="1:11" ht="3.75" customHeight="1">
      <c r="B58" s="10"/>
      <c r="C58" s="11"/>
      <c r="D58" s="11"/>
      <c r="E58" s="11"/>
      <c r="F58" s="41"/>
      <c r="G58" s="11"/>
      <c r="H58" s="11"/>
      <c r="I58" s="11"/>
      <c r="J58" s="11"/>
      <c r="K58" s="32"/>
    </row>
    <row r="59" spans="1:11" ht="15" customHeight="1">
      <c r="B59" s="211" t="s">
        <v>118</v>
      </c>
      <c r="C59" s="212"/>
      <c r="D59" s="213"/>
      <c r="E59" s="213"/>
      <c r="F59" s="213"/>
      <c r="G59" s="213"/>
      <c r="H59" s="213"/>
      <c r="I59" s="213"/>
      <c r="J59" s="213"/>
      <c r="K59" s="214"/>
    </row>
    <row r="60" spans="1:11" ht="15" customHeight="1">
      <c r="B60" s="215"/>
      <c r="C60" s="216"/>
      <c r="D60" s="216"/>
      <c r="E60" s="216"/>
      <c r="F60" s="216"/>
      <c r="G60" s="216"/>
      <c r="H60" s="216"/>
      <c r="I60" s="216"/>
      <c r="J60" s="216"/>
      <c r="K60" s="217"/>
    </row>
    <row r="61" spans="1:11" ht="15" customHeight="1">
      <c r="B61" s="203"/>
      <c r="C61" s="204"/>
      <c r="D61" s="204"/>
      <c r="E61" s="204"/>
      <c r="F61" s="204"/>
      <c r="G61" s="204"/>
      <c r="H61" s="204"/>
      <c r="I61" s="204"/>
      <c r="J61" s="204"/>
      <c r="K61" s="205"/>
    </row>
    <row r="62" spans="1:11" ht="3.75" customHeight="1" thickBot="1">
      <c r="B62" s="30"/>
      <c r="C62" s="26"/>
      <c r="D62" s="26"/>
      <c r="E62" s="31"/>
      <c r="F62" s="8"/>
      <c r="G62" s="26"/>
      <c r="H62" s="26"/>
      <c r="I62" s="26"/>
      <c r="J62" s="26"/>
      <c r="K62" s="115"/>
    </row>
    <row r="63" spans="1:11" ht="3.75" customHeight="1" thickBot="1">
      <c r="A63" s="76"/>
      <c r="B63" s="9"/>
      <c r="C63" s="1"/>
      <c r="D63" s="1"/>
      <c r="E63" s="9"/>
      <c r="F63" s="4"/>
      <c r="G63" s="1"/>
      <c r="H63" s="1"/>
      <c r="I63" s="1"/>
      <c r="J63" s="1"/>
    </row>
    <row r="64" spans="1:11" ht="15" customHeight="1" thickBot="1">
      <c r="B64" s="167" t="s">
        <v>17</v>
      </c>
      <c r="C64" s="168"/>
      <c r="D64" s="168"/>
      <c r="E64" s="168"/>
      <c r="F64" s="168"/>
      <c r="G64" s="168"/>
      <c r="H64" s="168"/>
      <c r="I64" s="168"/>
      <c r="J64" s="168"/>
      <c r="K64" s="169"/>
    </row>
    <row r="65" spans="2:11" ht="12.75" customHeight="1" thickBot="1">
      <c r="B65" s="170" t="s">
        <v>26</v>
      </c>
      <c r="C65" s="171"/>
      <c r="D65" s="171"/>
      <c r="E65" s="171"/>
      <c r="F65" s="171"/>
      <c r="G65" s="171"/>
      <c r="H65" s="171"/>
      <c r="I65" s="171"/>
      <c r="J65" s="171"/>
      <c r="K65" s="172"/>
    </row>
    <row r="66" spans="2:11" ht="17.25" customHeight="1">
      <c r="B66" s="22"/>
      <c r="C66" s="52" t="s">
        <v>47</v>
      </c>
      <c r="D66" s="68" t="s">
        <v>88</v>
      </c>
      <c r="E66" s="21"/>
      <c r="F66" s="21"/>
      <c r="G66" s="52" t="s">
        <v>48</v>
      </c>
      <c r="H66" s="68" t="s">
        <v>88</v>
      </c>
      <c r="I66" s="23"/>
      <c r="J66" s="23"/>
      <c r="K66" s="119" t="s">
        <v>19</v>
      </c>
    </row>
    <row r="67" spans="2:11" ht="20.25" customHeight="1" thickBot="1">
      <c r="B67" s="114"/>
      <c r="C67" s="84"/>
      <c r="D67" s="84"/>
      <c r="E67" s="84"/>
      <c r="F67" s="120"/>
      <c r="G67" s="120"/>
      <c r="H67" s="24"/>
      <c r="I67" s="25" t="s">
        <v>28</v>
      </c>
      <c r="J67" s="25"/>
      <c r="K67" s="121"/>
    </row>
    <row r="68" spans="2:11" ht="13.5" customHeight="1" thickBot="1">
      <c r="B68" s="173" t="s">
        <v>27</v>
      </c>
      <c r="C68" s="174"/>
      <c r="D68" s="174"/>
      <c r="E68" s="174"/>
      <c r="F68" s="174"/>
      <c r="G68" s="174"/>
      <c r="H68" s="174"/>
      <c r="I68" s="174"/>
      <c r="J68" s="174"/>
      <c r="K68" s="175"/>
    </row>
    <row r="69" spans="2:11" ht="15" customHeight="1">
      <c r="B69" s="122"/>
      <c r="C69" s="123"/>
      <c r="D69" s="124"/>
      <c r="E69" s="123" t="s">
        <v>18</v>
      </c>
      <c r="F69" s="68" t="s">
        <v>88</v>
      </c>
      <c r="G69" s="118"/>
      <c r="H69" s="125"/>
      <c r="I69" s="126"/>
      <c r="J69" s="126"/>
      <c r="K69" s="127" t="s">
        <v>19</v>
      </c>
    </row>
    <row r="70" spans="2:11" ht="20.25" customHeight="1" thickBot="1">
      <c r="B70" s="30"/>
      <c r="C70" s="31"/>
      <c r="D70" s="31"/>
      <c r="E70" s="31"/>
      <c r="F70" s="26"/>
      <c r="G70" s="6"/>
      <c r="H70" s="6"/>
      <c r="I70" s="27"/>
      <c r="J70" s="27"/>
      <c r="K70" s="121"/>
    </row>
    <row r="71" spans="2:11" ht="15" customHeight="1">
      <c r="B71" s="176" t="s">
        <v>118</v>
      </c>
      <c r="C71" s="177"/>
      <c r="D71" s="178"/>
      <c r="E71" s="178"/>
      <c r="F71" s="178"/>
      <c r="G71" s="178"/>
      <c r="H71" s="179"/>
      <c r="I71" s="186" t="s">
        <v>22</v>
      </c>
      <c r="J71" s="187"/>
      <c r="K71" s="188"/>
    </row>
    <row r="72" spans="2:11" ht="15" customHeight="1">
      <c r="B72" s="195"/>
      <c r="C72" s="196"/>
      <c r="D72" s="196"/>
      <c r="E72" s="196"/>
      <c r="F72" s="196"/>
      <c r="G72" s="196"/>
      <c r="H72" s="197"/>
      <c r="I72" s="189"/>
      <c r="J72" s="190"/>
      <c r="K72" s="191"/>
    </row>
    <row r="73" spans="2:11" ht="15" customHeight="1">
      <c r="B73" s="195"/>
      <c r="C73" s="196"/>
      <c r="D73" s="196"/>
      <c r="E73" s="196"/>
      <c r="F73" s="196"/>
      <c r="G73" s="196"/>
      <c r="H73" s="197"/>
      <c r="I73" s="189"/>
      <c r="J73" s="190"/>
      <c r="K73" s="191"/>
    </row>
    <row r="74" spans="2:11" ht="15" customHeight="1">
      <c r="B74" s="195"/>
      <c r="C74" s="196"/>
      <c r="D74" s="196"/>
      <c r="E74" s="196"/>
      <c r="F74" s="196"/>
      <c r="G74" s="196"/>
      <c r="H74" s="197"/>
      <c r="I74" s="189"/>
      <c r="J74" s="190"/>
      <c r="K74" s="191"/>
    </row>
    <row r="75" spans="2:11" ht="15" customHeight="1" thickBot="1">
      <c r="B75" s="198"/>
      <c r="C75" s="199"/>
      <c r="D75" s="199"/>
      <c r="E75" s="199"/>
      <c r="F75" s="199"/>
      <c r="G75" s="199"/>
      <c r="H75" s="200"/>
      <c r="I75" s="192"/>
      <c r="J75" s="193"/>
      <c r="K75" s="194"/>
    </row>
    <row r="76" spans="2:11" ht="56.25" customHeight="1" thickBot="1">
      <c r="B76" s="164" t="s">
        <v>123</v>
      </c>
      <c r="C76" s="165"/>
      <c r="D76" s="165"/>
      <c r="E76" s="165"/>
      <c r="F76" s="165"/>
      <c r="G76" s="165"/>
      <c r="H76" s="165"/>
      <c r="I76" s="165"/>
      <c r="J76" s="165"/>
      <c r="K76" s="166"/>
    </row>
    <row r="77" spans="2:11" ht="7.5" customHeight="1">
      <c r="B77" s="76"/>
      <c r="C77" s="76"/>
      <c r="D77" s="76"/>
      <c r="E77" s="76"/>
      <c r="F77" s="76"/>
      <c r="G77" s="76"/>
      <c r="H77" s="76"/>
      <c r="I77" s="76"/>
      <c r="J77" s="76"/>
    </row>
    <row r="78" spans="2:11" ht="12.75" hidden="1">
      <c r="B78" s="76"/>
      <c r="C78" s="76"/>
      <c r="D78" s="76"/>
      <c r="E78" s="76"/>
      <c r="F78" s="76"/>
      <c r="G78" s="76"/>
      <c r="H78" s="76"/>
      <c r="I78" s="76"/>
      <c r="J78" s="76"/>
    </row>
    <row r="79" spans="2:11" ht="12.75" hidden="1">
      <c r="C79" s="76"/>
      <c r="D79" s="128"/>
      <c r="E79" s="129"/>
      <c r="H79" s="76"/>
      <c r="J79" s="76"/>
    </row>
    <row r="80" spans="2:11" ht="12.75" hidden="1">
      <c r="B80" s="69" t="str">
        <f>+'Lista de Precios'!A2</f>
        <v>Top 110 Sin Disco</v>
      </c>
      <c r="C80" s="76"/>
      <c r="D80" s="130" t="s">
        <v>88</v>
      </c>
      <c r="E80" s="129">
        <v>2011</v>
      </c>
      <c r="F80" s="131" t="s">
        <v>81</v>
      </c>
      <c r="G80" s="101">
        <v>0.12</v>
      </c>
      <c r="H80" s="131" t="s">
        <v>85</v>
      </c>
      <c r="J80" s="76"/>
    </row>
    <row r="81" spans="2:10" ht="12.75" hidden="1">
      <c r="B81" s="69" t="str">
        <f>+'Lista de Precios'!A3</f>
        <v>Fox 110 Sin Disco</v>
      </c>
      <c r="C81" s="76"/>
      <c r="D81" s="132"/>
      <c r="E81" s="129">
        <v>2012</v>
      </c>
      <c r="F81" s="131" t="s">
        <v>80</v>
      </c>
      <c r="H81" s="76"/>
      <c r="J81" s="76"/>
    </row>
    <row r="82" spans="2:10" ht="12.75" hidden="1">
      <c r="B82" s="69" t="str">
        <f>+'Lista de Precios'!A4</f>
        <v>Top 110</v>
      </c>
      <c r="C82" s="76"/>
      <c r="D82" s="133" t="s">
        <v>89</v>
      </c>
      <c r="F82" s="128" t="s">
        <v>124</v>
      </c>
      <c r="H82" s="134"/>
      <c r="J82" s="76"/>
    </row>
    <row r="83" spans="2:10" ht="12.75" hidden="1">
      <c r="B83" s="69" t="str">
        <f>+'Lista de Precios'!A5</f>
        <v>Fox 110</v>
      </c>
      <c r="F83" s="128" t="s">
        <v>87</v>
      </c>
      <c r="H83" s="134"/>
    </row>
    <row r="84" spans="2:10" ht="12.75" hidden="1">
      <c r="B84" s="69" t="str">
        <f>+'Lista de Precios'!A6</f>
        <v>XRT 110</v>
      </c>
      <c r="F84" s="128" t="s">
        <v>83</v>
      </c>
      <c r="H84" s="134"/>
    </row>
    <row r="85" spans="2:10" ht="12.75" hidden="1">
      <c r="B85" s="69" t="str">
        <f>+'Lista de Precios'!A7</f>
        <v>Go 70</v>
      </c>
      <c r="F85" s="131" t="s">
        <v>82</v>
      </c>
      <c r="H85" s="134"/>
    </row>
    <row r="86" spans="2:10" ht="12.75" hidden="1">
      <c r="B86" s="69" t="str">
        <f>+'Lista de Precios'!A8</f>
        <v>Wind 100</v>
      </c>
      <c r="D86" s="128"/>
      <c r="F86" s="128" t="s">
        <v>84</v>
      </c>
      <c r="H86" s="134"/>
    </row>
    <row r="87" spans="2:10" ht="12.75" hidden="1">
      <c r="B87" s="69" t="str">
        <f>+'Lista de Precios'!A9</f>
        <v>City 125</v>
      </c>
      <c r="D87" s="128"/>
      <c r="F87" s="128" t="s">
        <v>86</v>
      </c>
    </row>
    <row r="88" spans="2:10" ht="12.75" hidden="1">
      <c r="B88" s="69" t="str">
        <f>+'Lista de Precios'!A10</f>
        <v>F1 125</v>
      </c>
      <c r="D88" s="128"/>
    </row>
    <row r="89" spans="2:10" ht="12.75" hidden="1">
      <c r="B89" s="69" t="str">
        <f>+'Lista de Precios'!A11</f>
        <v>Supra X 125</v>
      </c>
      <c r="D89" s="128"/>
    </row>
    <row r="90" spans="2:10" ht="12.75" hidden="1">
      <c r="B90" s="69" t="str">
        <f>+'Lista de Precios'!A12</f>
        <v>Street 150</v>
      </c>
      <c r="D90" s="128"/>
    </row>
    <row r="91" spans="2:10" ht="12.75" hidden="1">
      <c r="B91" s="69" t="str">
        <f>+'Lista de Precios'!A13</f>
        <v>Street 150 Limitada</v>
      </c>
      <c r="D91" s="135"/>
    </row>
    <row r="92" spans="2:10" ht="12.75" hidden="1">
      <c r="B92" s="69" t="str">
        <f>+'Lista de Precios'!A14</f>
        <v>Cross 125</v>
      </c>
      <c r="D92" s="135"/>
    </row>
    <row r="93" spans="2:10" ht="12.75" hidden="1">
      <c r="B93" s="69" t="str">
        <f>+'Lista de Precios'!A15</f>
        <v>Black Star</v>
      </c>
      <c r="D93" s="135"/>
    </row>
    <row r="94" spans="2:10" ht="12.75" hidden="1">
      <c r="B94" s="69" t="str">
        <f>+'Lista de Precios'!A16</f>
        <v>Maxim 250</v>
      </c>
      <c r="D94" s="135"/>
    </row>
    <row r="95" spans="2:10" ht="12.75" hidden="1">
      <c r="B95" s="69" t="str">
        <f>+'Lista de Precios'!A17</f>
        <v>Halley 200</v>
      </c>
      <c r="D95" s="135"/>
    </row>
    <row r="96" spans="2:10" ht="12.75" hidden="1">
      <c r="B96" s="69" t="str">
        <f>+'Lista de Precios'!A18</f>
        <v>Dual 150</v>
      </c>
      <c r="D96" s="135"/>
    </row>
    <row r="97" spans="2:4" ht="12.75" hidden="1">
      <c r="B97" s="69" t="str">
        <f>+'Lista de Precios'!A19</f>
        <v>Dual 200 Motard</v>
      </c>
      <c r="D97" s="135"/>
    </row>
    <row r="98" spans="2:4" ht="12.75" hidden="1">
      <c r="B98" s="69" t="str">
        <f>+'Lista de Precios'!A20</f>
        <v>Dual 200 Sport</v>
      </c>
      <c r="D98" s="135"/>
    </row>
    <row r="99" spans="2:4" ht="12.75" hidden="1">
      <c r="B99" s="69" t="str">
        <f>+'Lista de Precios'!A21</f>
        <v>Panther 250</v>
      </c>
      <c r="D99" s="135"/>
    </row>
    <row r="100" spans="2:4" ht="12.75" hidden="1">
      <c r="B100" s="69" t="str">
        <f>+'Lista de Precios'!A22</f>
        <v>Nexus 150</v>
      </c>
      <c r="D100" s="135"/>
    </row>
    <row r="101" spans="2:4" ht="12.75" hidden="1">
      <c r="B101" s="69" t="str">
        <f>+'Lista de Precios'!A23</f>
        <v>Nexus 150 Classic</v>
      </c>
      <c r="D101" s="135"/>
    </row>
    <row r="102" spans="2:4" ht="12.75" hidden="1">
      <c r="B102" s="69" t="str">
        <f>+'Lista de Precios'!A24</f>
        <v>Sport 110</v>
      </c>
      <c r="D102" s="135"/>
    </row>
    <row r="103" spans="2:4" ht="12.75" hidden="1">
      <c r="B103" s="69" t="str">
        <f>+'Lista de Precios'!A25</f>
        <v>Scape 200</v>
      </c>
      <c r="D103" s="135"/>
    </row>
    <row r="104" spans="2:4" ht="12.75" hidden="1">
      <c r="B104" s="69" t="str">
        <f>+'Lista de Precios'!A26</f>
        <v>Big Force 250</v>
      </c>
    </row>
    <row r="105" spans="2:4" ht="12.75" hidden="1">
      <c r="B105" s="69" t="str">
        <f>+'Lista de Precios'!A27</f>
        <v>Maverick ZX800</v>
      </c>
    </row>
    <row r="106" spans="2:4" ht="12.75" hidden="1">
      <c r="B106" s="69" t="str">
        <f>+'Lista de Precios'!A28</f>
        <v>DP388 XXL</v>
      </c>
    </row>
    <row r="107" spans="2:4" ht="12.75" hidden="1">
      <c r="B107" s="69" t="str">
        <f>+'Lista de Precios'!A29</f>
        <v>DP388 XL</v>
      </c>
    </row>
    <row r="108" spans="2:4" ht="12.75" hidden="1">
      <c r="B108" s="69" t="str">
        <f>+'Lista de Precios'!A30</f>
        <v>DP388 L</v>
      </c>
    </row>
    <row r="109" spans="2:4" ht="12.75" hidden="1">
      <c r="B109" s="69" t="str">
        <f>+'Lista de Precios'!A31</f>
        <v>DP388 M</v>
      </c>
    </row>
    <row r="110" spans="2:4" ht="12.75" hidden="1">
      <c r="B110" s="69" t="str">
        <f>+'Lista de Precios'!A32</f>
        <v>DP388 S</v>
      </c>
    </row>
    <row r="111" spans="2:4" ht="12.75" hidden="1">
      <c r="B111" s="69" t="str">
        <f>+'Lista de Precios'!A33</f>
        <v>DP902 XXL</v>
      </c>
    </row>
    <row r="112" spans="2:4" ht="12.75" hidden="1">
      <c r="B112" s="69" t="str">
        <f>+'Lista de Precios'!A34</f>
        <v>DP902 XL</v>
      </c>
    </row>
    <row r="113" spans="2:2" ht="12.75" hidden="1">
      <c r="B113" s="69" t="str">
        <f>+'Lista de Precios'!A35</f>
        <v>DP902 L</v>
      </c>
    </row>
    <row r="114" spans="2:2" ht="12.75" hidden="1">
      <c r="B114" s="69" t="str">
        <f>+'Lista de Precios'!A36</f>
        <v>DP902 M</v>
      </c>
    </row>
    <row r="115" spans="2:2" ht="12.75" hidden="1">
      <c r="B115" s="69" t="str">
        <f>+'Lista de Precios'!A37</f>
        <v>DP902 S</v>
      </c>
    </row>
    <row r="116" spans="2:2" ht="12.75" hidden="1">
      <c r="B116" s="69" t="str">
        <f>+'Lista de Precios'!A38</f>
        <v>DP806 Blue Tooth</v>
      </c>
    </row>
    <row r="117" spans="2:2" ht="12.75" hidden="1">
      <c r="B117" s="69" t="str">
        <f>+'Lista de Precios'!A39</f>
        <v>DP805 Blue Tooth</v>
      </c>
    </row>
    <row r="118" spans="2:2" ht="12.75" hidden="1">
      <c r="B118" s="69" t="str">
        <f>+'Lista de Precios'!A40</f>
        <v>DP999 Blue Tooth</v>
      </c>
    </row>
    <row r="119" spans="2:2" ht="12.75" hidden="1">
      <c r="B119" s="69" t="str">
        <f>+'Lista de Precios'!A41</f>
        <v>Casco Halcón</v>
      </c>
    </row>
    <row r="120" spans="2:2" ht="12.75" hidden="1">
      <c r="B120" s="69" t="str">
        <f>+'Lista de Precios'!A42</f>
        <v>Casco M1</v>
      </c>
    </row>
    <row r="121" spans="2:2" ht="12.75" hidden="1">
      <c r="B121" s="69" t="str">
        <f>+'Lista de Precios'!A43</f>
        <v>Casco Halcón Cross</v>
      </c>
    </row>
    <row r="122" spans="2:2" ht="12.75" hidden="1">
      <c r="B122" s="69">
        <f>+'Lista de Precios'!A44</f>
        <v>0</v>
      </c>
    </row>
    <row r="123" spans="2:2" ht="12.75" hidden="1">
      <c r="B123" s="69">
        <f>+'Lista de Precios'!A46</f>
        <v>0</v>
      </c>
    </row>
    <row r="124" spans="2:2" ht="12.75" hidden="1">
      <c r="B124" s="69">
        <f>+'Lista de Precios'!A47</f>
        <v>0</v>
      </c>
    </row>
    <row r="125" spans="2:2" ht="12.75" hidden="1">
      <c r="B125" s="69">
        <f>+'Lista de Precios'!A48</f>
        <v>0</v>
      </c>
    </row>
    <row r="126" spans="2:2" ht="12.75" hidden="1">
      <c r="B126" s="69" t="str">
        <f>+'Lista de Precios'!A49</f>
        <v>De Angelis, Dante</v>
      </c>
    </row>
    <row r="127" spans="2:2" ht="12.75" hidden="1">
      <c r="B127" s="69" t="str">
        <f>+'Lista de Precios'!A50</f>
        <v>Lavilla, Ramiro</v>
      </c>
    </row>
    <row r="128" spans="2:2" ht="12.75" hidden="1">
      <c r="B128" s="69" t="str">
        <f>+'Lista de Precios'!A51</f>
        <v>Ortega, Javier</v>
      </c>
    </row>
    <row r="129" spans="2:2" ht="12.75" hidden="1">
      <c r="B129" s="69" t="str">
        <f>+'Lista de Precios'!A52</f>
        <v>Palacios, Horacio</v>
      </c>
    </row>
    <row r="130" spans="2:2" ht="12.75" hidden="1">
      <c r="B130" s="69" t="str">
        <f>+'Lista de Precios'!A53</f>
        <v>Paris, Anibal</v>
      </c>
    </row>
    <row r="131" spans="2:2" ht="12.75" hidden="1">
      <c r="B131" s="69" t="str">
        <f>+'Lista de Precios'!A54</f>
        <v>Scussolin, Silvano</v>
      </c>
    </row>
    <row r="132" spans="2:2" ht="12.75" hidden="1">
      <c r="B132" s="69" t="str">
        <f>+'Lista de Precios'!A55</f>
        <v>Snyders, Néstor</v>
      </c>
    </row>
    <row r="133" spans="2:2" ht="12.75" hidden="1">
      <c r="B133" s="69" t="str">
        <f>+'Lista de Precios'!A56</f>
        <v>Sofia, Miguel</v>
      </c>
    </row>
    <row r="134" spans="2:2" ht="12.75" hidden="1">
      <c r="B134" s="69" t="str">
        <f>+'Lista de Precios'!A57</f>
        <v>Sarmiento Fabio</v>
      </c>
    </row>
    <row r="135" spans="2:2" ht="12.75" hidden="1">
      <c r="B135" s="69">
        <f>+'Lista de Precios'!A58</f>
        <v>0</v>
      </c>
    </row>
    <row r="136" spans="2:2" ht="12.75" hidden="1">
      <c r="B136" s="69">
        <f>+'Lista de Precios'!A59</f>
        <v>0</v>
      </c>
    </row>
    <row r="137" spans="2:2" ht="12.75" hidden="1">
      <c r="B137" s="69">
        <f>+'Lista de Precios'!A60</f>
        <v>0</v>
      </c>
    </row>
    <row r="138" spans="2:2" ht="12.75" hidden="1">
      <c r="B138" s="69">
        <f>+'Lista de Precios'!A61</f>
        <v>0</v>
      </c>
    </row>
    <row r="139" spans="2:2" ht="12.75" hidden="1">
      <c r="B139" s="69">
        <f>+'Lista de Precios'!A62</f>
        <v>0</v>
      </c>
    </row>
    <row r="140" spans="2:2" ht="12.75" hidden="1">
      <c r="B140" s="69">
        <f>+'Lista de Precios'!A63</f>
        <v>0</v>
      </c>
    </row>
    <row r="141" spans="2:2" ht="12.75" hidden="1">
      <c r="B141" s="69">
        <f>+'Lista de Precios'!A64</f>
        <v>0</v>
      </c>
    </row>
    <row r="142" spans="2:2" ht="12.75" hidden="1">
      <c r="B142" s="69">
        <f>+'Lista de Precios'!A65</f>
        <v>0</v>
      </c>
    </row>
    <row r="143" spans="2:2" ht="12.75" hidden="1">
      <c r="B143" s="69">
        <f>+'Lista de Precios'!A66</f>
        <v>0</v>
      </c>
    </row>
    <row r="144" spans="2:2" ht="12.75" hidden="1">
      <c r="B144" s="69">
        <f>+'Lista de Precios'!A67</f>
        <v>0</v>
      </c>
    </row>
    <row r="145" spans="2:2" ht="12.75" hidden="1">
      <c r="B145" s="69">
        <f>+'Lista de Precios'!A68</f>
        <v>0</v>
      </c>
    </row>
    <row r="146" spans="2:2" ht="12.75" hidden="1">
      <c r="B146" s="69">
        <f>+'Lista de Precios'!A69</f>
        <v>0</v>
      </c>
    </row>
    <row r="147" spans="2:2" ht="12.75" hidden="1">
      <c r="B147" s="69">
        <f>+'Lista de Precios'!A70</f>
        <v>0</v>
      </c>
    </row>
    <row r="148" spans="2:2" ht="12.75" hidden="1">
      <c r="B148" s="69">
        <f>+'Lista de Precios'!A71</f>
        <v>0</v>
      </c>
    </row>
    <row r="149" spans="2:2" ht="12.75" hidden="1">
      <c r="B149" s="69">
        <f>+'Lista de Precios'!A72</f>
        <v>0</v>
      </c>
    </row>
    <row r="150" spans="2:2" ht="12.75" hidden="1">
      <c r="B150" s="69">
        <f>+'Lista de Precios'!A73</f>
        <v>0</v>
      </c>
    </row>
    <row r="151" spans="2:2" ht="12.75" hidden="1">
      <c r="B151" s="69">
        <f>+'Lista de Precios'!A74</f>
        <v>0</v>
      </c>
    </row>
    <row r="152" spans="2:2" ht="12.75" hidden="1">
      <c r="B152" s="69">
        <f>+'Lista de Precios'!A75</f>
        <v>0</v>
      </c>
    </row>
    <row r="153" spans="2:2" ht="12.75" hidden="1">
      <c r="B153" s="69">
        <f>+'Lista de Precios'!A76</f>
        <v>0</v>
      </c>
    </row>
    <row r="154" spans="2:2" ht="12.75" hidden="1">
      <c r="B154" s="69">
        <f>+'Lista de Precios'!A77</f>
        <v>0</v>
      </c>
    </row>
    <row r="155" spans="2:2" ht="12.75" hidden="1">
      <c r="B155" s="69">
        <f>+'Lista de Precios'!A78</f>
        <v>0</v>
      </c>
    </row>
    <row r="156" spans="2:2" ht="12.75" hidden="1">
      <c r="B156" s="69">
        <f>+'Lista de Precios'!A79</f>
        <v>0</v>
      </c>
    </row>
    <row r="157" spans="2:2" ht="12.75" hidden="1"/>
    <row r="158" spans="2:2" ht="12.75" hidden="1"/>
    <row r="159" spans="2:2" ht="12.75" hidden="1"/>
    <row r="160" spans="2:2" ht="12.75" hidden="1"/>
    <row r="161" ht="12.75" hidden="1"/>
    <row r="162" ht="12.75" hidden="1"/>
    <row r="163" ht="12.75" hidden="1"/>
    <row r="164" ht="12.75" hidden="1"/>
    <row r="165" ht="12.75" hidden="1"/>
    <row r="166" ht="12.75" hidden="1"/>
    <row r="167" ht="12.75" hidden="1"/>
    <row r="168" ht="12.75" hidden="1"/>
    <row r="169" ht="12.75" hidden="1"/>
    <row r="170" ht="12.75" hidden="1"/>
    <row r="171" ht="12.75" hidden="1"/>
    <row r="172" ht="12.75" hidden="1"/>
    <row r="173" ht="12.75" hidden="1"/>
    <row r="174" ht="12.75" hidden="1"/>
    <row r="175" ht="12.75" hidden="1"/>
    <row r="176" ht="12.75" hidden="1"/>
    <row r="177" ht="12.75" hidden="1"/>
    <row r="178" ht="12.75" hidden="1"/>
    <row r="179" ht="12.75" hidden="1"/>
    <row r="180" ht="12.75" hidden="1"/>
    <row r="181" ht="12.75" hidden="1"/>
    <row r="182" ht="12.75" hidden="1"/>
    <row r="183" ht="12.75" hidden="1"/>
    <row r="184" ht="12.75" hidden="1"/>
    <row r="185" ht="12.75" hidden="1"/>
    <row r="186" ht="12.75" hidden="1"/>
    <row r="187" ht="12.75" hidden="1"/>
    <row r="188" ht="12.75" hidden="1"/>
    <row r="189" ht="12.75" hidden="1"/>
    <row r="190" ht="12.75" hidden="1"/>
    <row r="191" ht="12.75" hidden="1"/>
    <row r="192" ht="12.75" hidden="1"/>
    <row r="193" ht="12.75" hidden="1"/>
    <row r="194" ht="12.75" hidden="1"/>
    <row r="195" ht="12.75" hidden="1"/>
    <row r="196" ht="12.75" hidden="1"/>
    <row r="197" ht="12.75" hidden="1"/>
    <row r="198" ht="12.75" hidden="1"/>
    <row r="199" ht="12.75" hidden="1"/>
  </sheetData>
  <sheetProtection password="C4F7" sheet="1"/>
  <mergeCells count="70">
    <mergeCell ref="B2:K4"/>
    <mergeCell ref="B12:K12"/>
    <mergeCell ref="I13:K13"/>
    <mergeCell ref="H5:I6"/>
    <mergeCell ref="J6:K6"/>
    <mergeCell ref="I14:K14"/>
    <mergeCell ref="I15:K15"/>
    <mergeCell ref="I16:K16"/>
    <mergeCell ref="I17:K17"/>
    <mergeCell ref="I18:K18"/>
    <mergeCell ref="D19:F19"/>
    <mergeCell ref="I19:K19"/>
    <mergeCell ref="I20:K20"/>
    <mergeCell ref="B23:K23"/>
    <mergeCell ref="B25:B26"/>
    <mergeCell ref="E25:E26"/>
    <mergeCell ref="F25:F26"/>
    <mergeCell ref="J25:J26"/>
    <mergeCell ref="G25:G26"/>
    <mergeCell ref="H25:H26"/>
    <mergeCell ref="I25:I26"/>
    <mergeCell ref="D20:F20"/>
    <mergeCell ref="C37:D37"/>
    <mergeCell ref="C25:D26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B46:K46"/>
    <mergeCell ref="C38:D38"/>
    <mergeCell ref="C39:D39"/>
    <mergeCell ref="C40:D40"/>
    <mergeCell ref="C41:D41"/>
    <mergeCell ref="B75:H75"/>
    <mergeCell ref="C31:D31"/>
    <mergeCell ref="B61:K61"/>
    <mergeCell ref="B55:K55"/>
    <mergeCell ref="B56:C56"/>
    <mergeCell ref="D56:F56"/>
    <mergeCell ref="B57:C57"/>
    <mergeCell ref="D57:F57"/>
    <mergeCell ref="B59:C59"/>
    <mergeCell ref="D59:K59"/>
    <mergeCell ref="B60:K60"/>
    <mergeCell ref="C42:D42"/>
    <mergeCell ref="C43:D43"/>
    <mergeCell ref="C44:D44"/>
    <mergeCell ref="F44:H44"/>
    <mergeCell ref="I44:K44"/>
    <mergeCell ref="D48:K48"/>
    <mergeCell ref="B76:K76"/>
    <mergeCell ref="B64:K64"/>
    <mergeCell ref="B65:K65"/>
    <mergeCell ref="B68:K68"/>
    <mergeCell ref="B71:C71"/>
    <mergeCell ref="D71:H71"/>
    <mergeCell ref="B53:K53"/>
    <mergeCell ref="C49:K49"/>
    <mergeCell ref="B50:K50"/>
    <mergeCell ref="B51:K51"/>
    <mergeCell ref="B52:K52"/>
    <mergeCell ref="I71:K75"/>
    <mergeCell ref="B72:H72"/>
    <mergeCell ref="B73:H73"/>
    <mergeCell ref="B74:H74"/>
  </mergeCells>
  <dataValidations count="7">
    <dataValidation type="decimal" operator="lessThanOrEqual" allowBlank="1" showInputMessage="1" showErrorMessage="1" sqref="H27:H43">
      <formula1>$G$80</formula1>
    </dataValidation>
    <dataValidation type="list" showInputMessage="1" showErrorMessage="1" sqref="D66 H66 F69">
      <formula1>$D$80:$D$82</formula1>
    </dataValidation>
    <dataValidation type="list" allowBlank="1" showInputMessage="1" showErrorMessage="1" sqref="C41:D43">
      <formula1>$B$80:$B$104</formula1>
    </dataValidation>
    <dataValidation type="list" allowBlank="1" showInputMessage="1" showErrorMessage="1" sqref="D20:F20">
      <formula1>$B$126:$B$134</formula1>
    </dataValidation>
    <dataValidation operator="lessThanOrEqual" allowBlank="1" showInputMessage="1" showErrorMessage="1" sqref="E27:E43"/>
    <dataValidation type="list" allowBlank="1" showInputMessage="1" showErrorMessage="1" sqref="F27:F43">
      <formula1>$F$80:$F$88</formula1>
    </dataValidation>
    <dataValidation type="list" allowBlank="1" showInputMessage="1" showErrorMessage="1" sqref="C27:D40">
      <formula1>$B$80:$B$121</formula1>
    </dataValidation>
  </dataValidations>
  <hyperlinks>
    <hyperlink ref="D18" r:id="rId1"/>
  </hyperlinks>
  <printOptions horizontalCentered="1" verticalCentered="1"/>
  <pageMargins left="0.27559055118110237" right="0.15748031496062992" top="0.15748031496062992" bottom="0.19685039370078741" header="0" footer="0"/>
  <pageSetup paperSize="9" scale="75" orientation="portrait" horizontalDpi="300" verticalDpi="300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topLeftCell="A10" workbookViewId="0">
      <selection activeCell="A46" sqref="A46"/>
    </sheetView>
  </sheetViews>
  <sheetFormatPr baseColWidth="10" defaultRowHeight="12.75"/>
  <cols>
    <col min="1" max="1" width="17" style="147" bestFit="1" customWidth="1"/>
    <col min="2" max="2" width="14.140625" style="147" bestFit="1" customWidth="1"/>
    <col min="3" max="4" width="10" style="147" hidden="1" customWidth="1"/>
    <col min="5" max="5" width="6.28515625" style="147" hidden="1" customWidth="1"/>
    <col min="6" max="6" width="19.5703125" style="147" customWidth="1"/>
    <col min="7" max="7" width="10" style="148" hidden="1" customWidth="1"/>
    <col min="8" max="8" width="6.28515625" style="148" hidden="1" customWidth="1"/>
    <col min="9" max="16384" width="11.42578125" style="147"/>
  </cols>
  <sheetData>
    <row r="1" spans="1:9" ht="30.75" customHeight="1">
      <c r="A1" s="145" t="s">
        <v>0</v>
      </c>
      <c r="B1" s="146" t="s">
        <v>50</v>
      </c>
      <c r="C1" s="267" t="s">
        <v>133</v>
      </c>
      <c r="D1" s="267"/>
      <c r="E1" s="267"/>
      <c r="F1" s="267"/>
      <c r="G1" s="266" t="s">
        <v>66</v>
      </c>
      <c r="H1" s="266"/>
      <c r="I1" s="53"/>
    </row>
    <row r="2" spans="1:9">
      <c r="A2" s="149" t="s">
        <v>52</v>
      </c>
      <c r="B2" s="136">
        <v>4615</v>
      </c>
      <c r="C2" s="158">
        <v>5701110</v>
      </c>
      <c r="D2" s="137">
        <v>12</v>
      </c>
      <c r="E2" s="137" t="s">
        <v>71</v>
      </c>
      <c r="F2" s="137" t="str">
        <f>+CONCATENATE(C2,D2,E2)</f>
        <v>570111012A8001</v>
      </c>
      <c r="G2" s="55">
        <f>+C2-1</f>
        <v>5701109</v>
      </c>
      <c r="H2" s="55" t="str">
        <f>+E2</f>
        <v>A8001</v>
      </c>
      <c r="I2" s="53"/>
    </row>
    <row r="3" spans="1:9">
      <c r="A3" s="150" t="s">
        <v>53</v>
      </c>
      <c r="B3" s="139">
        <v>4720</v>
      </c>
      <c r="C3" s="159">
        <v>5702110</v>
      </c>
      <c r="D3" s="140">
        <v>12</v>
      </c>
      <c r="E3" s="140" t="s">
        <v>71</v>
      </c>
      <c r="F3" s="137" t="str">
        <f t="shared" ref="F3:F43" si="0">+CONCATENATE(C3,D3,E3)</f>
        <v>570211012A8001</v>
      </c>
      <c r="G3" s="55">
        <f t="shared" ref="G3:G23" si="1">+C3-1</f>
        <v>5702109</v>
      </c>
      <c r="H3" s="55" t="str">
        <f t="shared" ref="H3:H23" si="2">+E3</f>
        <v>A8001</v>
      </c>
      <c r="I3" s="53"/>
    </row>
    <row r="4" spans="1:9">
      <c r="A4" s="150" t="s">
        <v>67</v>
      </c>
      <c r="B4" s="139">
        <v>4877</v>
      </c>
      <c r="C4" s="159">
        <v>5701110</v>
      </c>
      <c r="D4" s="140">
        <v>12</v>
      </c>
      <c r="E4" s="140" t="s">
        <v>72</v>
      </c>
      <c r="F4" s="137" t="str">
        <f t="shared" si="0"/>
        <v>570111012A8002</v>
      </c>
      <c r="G4" s="55">
        <f t="shared" si="1"/>
        <v>5701109</v>
      </c>
      <c r="H4" s="55" t="str">
        <f t="shared" si="2"/>
        <v>A8002</v>
      </c>
      <c r="I4" s="53"/>
    </row>
    <row r="5" spans="1:9">
      <c r="A5" s="150" t="s">
        <v>68</v>
      </c>
      <c r="B5" s="139">
        <v>4982</v>
      </c>
      <c r="C5" s="159">
        <v>5702110</v>
      </c>
      <c r="D5" s="140">
        <v>12</v>
      </c>
      <c r="E5" s="140" t="s">
        <v>72</v>
      </c>
      <c r="F5" s="137" t="str">
        <f t="shared" si="0"/>
        <v>570211012A8002</v>
      </c>
      <c r="G5" s="55">
        <f t="shared" si="1"/>
        <v>5702109</v>
      </c>
      <c r="H5" s="55" t="str">
        <f t="shared" si="2"/>
        <v>A8002</v>
      </c>
      <c r="I5" s="53"/>
    </row>
    <row r="6" spans="1:9">
      <c r="A6" s="150" t="s">
        <v>38</v>
      </c>
      <c r="B6" s="139">
        <v>5649</v>
      </c>
      <c r="C6" s="159">
        <v>5703110</v>
      </c>
      <c r="D6" s="140">
        <v>12</v>
      </c>
      <c r="E6" s="140" t="s">
        <v>72</v>
      </c>
      <c r="F6" s="137" t="str">
        <f t="shared" si="0"/>
        <v>570311012A8002</v>
      </c>
      <c r="G6" s="55">
        <f t="shared" si="1"/>
        <v>5703109</v>
      </c>
      <c r="H6" s="55" t="str">
        <f t="shared" si="2"/>
        <v>A8002</v>
      </c>
      <c r="I6" s="53"/>
    </row>
    <row r="7" spans="1:9">
      <c r="A7" s="150" t="s">
        <v>35</v>
      </c>
      <c r="B7" s="139">
        <v>5035</v>
      </c>
      <c r="C7" s="160">
        <v>570670</v>
      </c>
      <c r="D7" s="141">
        <v>12</v>
      </c>
      <c r="E7" s="142" t="s">
        <v>71</v>
      </c>
      <c r="F7" s="137" t="str">
        <f t="shared" si="0"/>
        <v>57067012A8001</v>
      </c>
      <c r="G7" s="55">
        <f t="shared" si="1"/>
        <v>570669</v>
      </c>
      <c r="H7" s="55" t="str">
        <f t="shared" si="2"/>
        <v>A8001</v>
      </c>
      <c r="I7" s="53"/>
    </row>
    <row r="8" spans="1:9">
      <c r="A8" s="150" t="s">
        <v>54</v>
      </c>
      <c r="B8" s="139">
        <v>4089</v>
      </c>
      <c r="C8" s="161">
        <v>5714100</v>
      </c>
      <c r="D8" s="143">
        <v>12</v>
      </c>
      <c r="E8" s="140" t="s">
        <v>71</v>
      </c>
      <c r="F8" s="137" t="str">
        <f t="shared" si="0"/>
        <v>571410012A8001</v>
      </c>
      <c r="G8" s="55">
        <f t="shared" si="1"/>
        <v>5714099</v>
      </c>
      <c r="H8" s="55" t="str">
        <f t="shared" si="2"/>
        <v>A8001</v>
      </c>
      <c r="I8" s="53"/>
    </row>
    <row r="9" spans="1:9">
      <c r="A9" s="150" t="s">
        <v>55</v>
      </c>
      <c r="B9" s="139">
        <v>4930</v>
      </c>
      <c r="C9" s="161">
        <v>5713125</v>
      </c>
      <c r="D9" s="143">
        <v>12</v>
      </c>
      <c r="E9" s="140" t="s">
        <v>71</v>
      </c>
      <c r="F9" s="137" t="str">
        <f t="shared" si="0"/>
        <v>571312512A8001</v>
      </c>
      <c r="G9" s="55">
        <f t="shared" si="1"/>
        <v>5713124</v>
      </c>
      <c r="H9" s="55" t="str">
        <f t="shared" si="2"/>
        <v>A8001</v>
      </c>
      <c r="I9" s="53"/>
    </row>
    <row r="10" spans="1:9">
      <c r="A10" s="150" t="s">
        <v>51</v>
      </c>
      <c r="B10" s="139">
        <v>4950</v>
      </c>
      <c r="C10" s="161">
        <v>5704125</v>
      </c>
      <c r="D10" s="143">
        <v>12</v>
      </c>
      <c r="E10" s="140" t="s">
        <v>71</v>
      </c>
      <c r="F10" s="137" t="str">
        <f t="shared" si="0"/>
        <v>570412512A8001</v>
      </c>
      <c r="G10" s="55">
        <f t="shared" si="1"/>
        <v>5704124</v>
      </c>
      <c r="H10" s="55" t="str">
        <f t="shared" si="2"/>
        <v>A8001</v>
      </c>
      <c r="I10" s="53"/>
    </row>
    <row r="11" spans="1:9">
      <c r="A11" s="150" t="s">
        <v>122</v>
      </c>
      <c r="B11" s="139">
        <v>5200</v>
      </c>
      <c r="C11" s="161">
        <v>5712125</v>
      </c>
      <c r="D11" s="143">
        <v>12</v>
      </c>
      <c r="E11" s="140" t="s">
        <v>71</v>
      </c>
      <c r="F11" s="137" t="str">
        <f t="shared" si="0"/>
        <v>571212512A8001</v>
      </c>
      <c r="G11" s="55">
        <f t="shared" si="1"/>
        <v>5712124</v>
      </c>
      <c r="H11" s="55" t="str">
        <f t="shared" si="2"/>
        <v>A8001</v>
      </c>
      <c r="I11" s="53"/>
    </row>
    <row r="12" spans="1:9">
      <c r="A12" s="150" t="s">
        <v>36</v>
      </c>
      <c r="B12" s="139">
        <v>6914</v>
      </c>
      <c r="C12" s="161">
        <v>5708150</v>
      </c>
      <c r="D12" s="143">
        <v>12</v>
      </c>
      <c r="E12" s="140" t="s">
        <v>71</v>
      </c>
      <c r="F12" s="137" t="str">
        <f t="shared" si="0"/>
        <v>570815012A8001</v>
      </c>
      <c r="G12" s="55">
        <f t="shared" si="1"/>
        <v>5708149</v>
      </c>
      <c r="H12" s="55" t="str">
        <f t="shared" si="2"/>
        <v>A8001</v>
      </c>
      <c r="I12" s="53"/>
    </row>
    <row r="13" spans="1:9">
      <c r="A13" s="150" t="s">
        <v>69</v>
      </c>
      <c r="B13" s="139">
        <v>7235</v>
      </c>
      <c r="C13" s="159">
        <v>5708150</v>
      </c>
      <c r="D13" s="140">
        <v>12</v>
      </c>
      <c r="E13" s="140" t="s">
        <v>72</v>
      </c>
      <c r="F13" s="137" t="str">
        <f t="shared" si="0"/>
        <v>570815012A8002</v>
      </c>
      <c r="G13" s="55">
        <f t="shared" si="1"/>
        <v>5708149</v>
      </c>
      <c r="H13" s="55" t="str">
        <f t="shared" si="2"/>
        <v>A8002</v>
      </c>
      <c r="I13" s="53"/>
    </row>
    <row r="14" spans="1:9">
      <c r="A14" s="150" t="s">
        <v>56</v>
      </c>
      <c r="B14" s="139" t="s">
        <v>129</v>
      </c>
      <c r="C14" s="160">
        <v>5711125</v>
      </c>
      <c r="D14" s="141">
        <v>12</v>
      </c>
      <c r="E14" s="142" t="s">
        <v>71</v>
      </c>
      <c r="F14" s="137" t="str">
        <f t="shared" si="0"/>
        <v>571112512A8001</v>
      </c>
      <c r="G14" s="55">
        <f t="shared" si="1"/>
        <v>5711124</v>
      </c>
      <c r="H14" s="55" t="str">
        <f t="shared" si="2"/>
        <v>A8001</v>
      </c>
      <c r="I14" s="53"/>
    </row>
    <row r="15" spans="1:9">
      <c r="A15" s="150" t="s">
        <v>57</v>
      </c>
      <c r="B15" s="139">
        <v>8285</v>
      </c>
      <c r="C15" s="159">
        <v>5705150</v>
      </c>
      <c r="D15" s="140">
        <v>12</v>
      </c>
      <c r="E15" s="140" t="s">
        <v>72</v>
      </c>
      <c r="F15" s="137" t="str">
        <f t="shared" si="0"/>
        <v>570515012A8002</v>
      </c>
      <c r="G15" s="55">
        <f t="shared" si="1"/>
        <v>5705149</v>
      </c>
      <c r="H15" s="55" t="str">
        <f t="shared" si="2"/>
        <v>A8002</v>
      </c>
      <c r="I15" s="53"/>
    </row>
    <row r="16" spans="1:9">
      <c r="A16" s="150" t="s">
        <v>58</v>
      </c>
      <c r="B16" s="139">
        <v>10385</v>
      </c>
      <c r="C16" s="161">
        <v>5718250</v>
      </c>
      <c r="D16" s="143">
        <v>12</v>
      </c>
      <c r="E16" s="140" t="s">
        <v>72</v>
      </c>
      <c r="F16" s="137" t="str">
        <f t="shared" si="0"/>
        <v>571825012A8002</v>
      </c>
      <c r="G16" s="55">
        <f t="shared" si="1"/>
        <v>5718249</v>
      </c>
      <c r="H16" s="55" t="str">
        <f t="shared" si="2"/>
        <v>A8002</v>
      </c>
      <c r="I16" s="53"/>
    </row>
    <row r="17" spans="1:9">
      <c r="A17" s="150" t="s">
        <v>59</v>
      </c>
      <c r="B17" s="139">
        <v>9690</v>
      </c>
      <c r="C17" s="161">
        <v>5706200</v>
      </c>
      <c r="D17" s="143">
        <v>12</v>
      </c>
      <c r="E17" s="140" t="s">
        <v>72</v>
      </c>
      <c r="F17" s="137" t="str">
        <f t="shared" si="0"/>
        <v>570620012A8002</v>
      </c>
      <c r="G17" s="55">
        <f t="shared" si="1"/>
        <v>5706199</v>
      </c>
      <c r="H17" s="55" t="str">
        <f t="shared" si="2"/>
        <v>A8002</v>
      </c>
      <c r="I17" s="53"/>
    </row>
    <row r="18" spans="1:9">
      <c r="A18" s="150" t="s">
        <v>60</v>
      </c>
      <c r="B18" s="139">
        <v>7555</v>
      </c>
      <c r="C18" s="161">
        <v>5715150</v>
      </c>
      <c r="D18" s="143">
        <v>12</v>
      </c>
      <c r="E18" s="140" t="s">
        <v>72</v>
      </c>
      <c r="F18" s="137" t="str">
        <f t="shared" si="0"/>
        <v>571515012A8002</v>
      </c>
      <c r="G18" s="55">
        <f t="shared" si="1"/>
        <v>5715149</v>
      </c>
      <c r="H18" s="55" t="str">
        <f t="shared" si="2"/>
        <v>A8002</v>
      </c>
      <c r="I18" s="53"/>
    </row>
    <row r="19" spans="1:9">
      <c r="A19" s="150" t="s">
        <v>61</v>
      </c>
      <c r="B19" s="139" t="s">
        <v>129</v>
      </c>
      <c r="C19" s="161">
        <v>5707200</v>
      </c>
      <c r="D19" s="143">
        <v>12</v>
      </c>
      <c r="E19" s="140" t="s">
        <v>72</v>
      </c>
      <c r="F19" s="137" t="str">
        <f t="shared" si="0"/>
        <v>570720012A8002</v>
      </c>
      <c r="G19" s="55">
        <f t="shared" si="1"/>
        <v>5707199</v>
      </c>
      <c r="H19" s="55" t="str">
        <f t="shared" si="2"/>
        <v>A8002</v>
      </c>
      <c r="I19" s="53"/>
    </row>
    <row r="20" spans="1:9">
      <c r="A20" s="150" t="s">
        <v>62</v>
      </c>
      <c r="B20" s="139">
        <v>9020</v>
      </c>
      <c r="C20" s="161">
        <v>5707200</v>
      </c>
      <c r="D20" s="143">
        <v>12</v>
      </c>
      <c r="E20" s="140" t="s">
        <v>71</v>
      </c>
      <c r="F20" s="137" t="str">
        <f t="shared" si="0"/>
        <v>570720012A8001</v>
      </c>
      <c r="G20" s="55">
        <f t="shared" si="1"/>
        <v>5707199</v>
      </c>
      <c r="H20" s="55" t="str">
        <f t="shared" si="2"/>
        <v>A8001</v>
      </c>
      <c r="I20" s="53"/>
    </row>
    <row r="21" spans="1:9">
      <c r="A21" s="150" t="s">
        <v>37</v>
      </c>
      <c r="B21" s="139">
        <v>11702</v>
      </c>
      <c r="C21" s="161">
        <v>5717250</v>
      </c>
      <c r="D21" s="143">
        <v>12</v>
      </c>
      <c r="E21" s="140" t="s">
        <v>72</v>
      </c>
      <c r="F21" s="137" t="str">
        <f t="shared" si="0"/>
        <v>571725012A8002</v>
      </c>
      <c r="G21" s="55">
        <f t="shared" si="1"/>
        <v>5717249</v>
      </c>
      <c r="H21" s="55" t="str">
        <f t="shared" si="2"/>
        <v>A8002</v>
      </c>
      <c r="I21" s="53"/>
    </row>
    <row r="22" spans="1:9">
      <c r="A22" s="150" t="s">
        <v>65</v>
      </c>
      <c r="B22" s="139">
        <v>7077</v>
      </c>
      <c r="C22" s="161">
        <v>5719150</v>
      </c>
      <c r="D22" s="143">
        <v>12</v>
      </c>
      <c r="E22" s="140" t="s">
        <v>71</v>
      </c>
      <c r="F22" s="137" t="str">
        <f t="shared" si="0"/>
        <v>571915012A8001</v>
      </c>
      <c r="G22" s="55">
        <f>+C22-1</f>
        <v>5719149</v>
      </c>
      <c r="H22" s="55" t="str">
        <f>+E22</f>
        <v>A8001</v>
      </c>
      <c r="I22" s="53"/>
    </row>
    <row r="23" spans="1:9">
      <c r="A23" s="150" t="s">
        <v>121</v>
      </c>
      <c r="B23" s="139" t="s">
        <v>129</v>
      </c>
      <c r="C23" s="161">
        <v>5719150</v>
      </c>
      <c r="D23" s="143">
        <v>12</v>
      </c>
      <c r="E23" s="140" t="s">
        <v>72</v>
      </c>
      <c r="F23" s="137" t="str">
        <f t="shared" si="0"/>
        <v>571915012A8002</v>
      </c>
      <c r="G23" s="55">
        <f t="shared" si="1"/>
        <v>5719149</v>
      </c>
      <c r="H23" s="55" t="str">
        <f t="shared" si="2"/>
        <v>A8002</v>
      </c>
      <c r="I23" s="53"/>
    </row>
    <row r="24" spans="1:9">
      <c r="A24" s="150" t="s">
        <v>63</v>
      </c>
      <c r="B24" s="139" t="s">
        <v>129</v>
      </c>
      <c r="C24" s="161">
        <v>5721110</v>
      </c>
      <c r="D24" s="143">
        <v>12</v>
      </c>
      <c r="E24" s="140" t="s">
        <v>71</v>
      </c>
      <c r="F24" s="137" t="str">
        <f t="shared" si="0"/>
        <v>572111012A8001</v>
      </c>
      <c r="G24" s="55">
        <f>+C24-1</f>
        <v>5721109</v>
      </c>
      <c r="H24" s="55" t="str">
        <f>+E24</f>
        <v>A8001</v>
      </c>
      <c r="I24" s="53"/>
    </row>
    <row r="25" spans="1:9">
      <c r="A25" s="150" t="s">
        <v>70</v>
      </c>
      <c r="B25" s="139" t="s">
        <v>129</v>
      </c>
      <c r="C25" s="161">
        <v>5722200</v>
      </c>
      <c r="D25" s="143">
        <v>12</v>
      </c>
      <c r="E25" s="140" t="s">
        <v>72</v>
      </c>
      <c r="F25" s="137" t="str">
        <f t="shared" si="0"/>
        <v>572220012A8002</v>
      </c>
      <c r="G25" s="55">
        <f>+C25-1</f>
        <v>5722199</v>
      </c>
      <c r="H25" s="55" t="str">
        <f>+E25</f>
        <v>A8002</v>
      </c>
      <c r="I25" s="53"/>
    </row>
    <row r="26" spans="1:9">
      <c r="A26" s="150" t="s">
        <v>64</v>
      </c>
      <c r="B26" s="139" t="s">
        <v>129</v>
      </c>
      <c r="C26" s="161">
        <v>5723250</v>
      </c>
      <c r="D26" s="143">
        <v>12</v>
      </c>
      <c r="E26" s="140" t="s">
        <v>72</v>
      </c>
      <c r="F26" s="137" t="str">
        <f t="shared" si="0"/>
        <v>572325012A8002</v>
      </c>
      <c r="G26" s="55">
        <f>+C26-1</f>
        <v>5723249</v>
      </c>
      <c r="H26" s="55" t="str">
        <f>+E26</f>
        <v>A8002</v>
      </c>
      <c r="I26" s="53"/>
    </row>
    <row r="27" spans="1:9">
      <c r="A27" s="150" t="s">
        <v>127</v>
      </c>
      <c r="B27" s="151">
        <v>8500</v>
      </c>
      <c r="C27" s="161" t="s">
        <v>126</v>
      </c>
      <c r="D27" s="161"/>
      <c r="E27" s="140"/>
      <c r="F27" s="137" t="str">
        <f t="shared" si="0"/>
        <v>MD001</v>
      </c>
      <c r="G27" s="55"/>
      <c r="H27" s="55"/>
      <c r="I27" s="53"/>
    </row>
    <row r="28" spans="1:9">
      <c r="A28" s="150" t="s">
        <v>101</v>
      </c>
      <c r="B28" s="139">
        <v>380</v>
      </c>
      <c r="C28" s="161" t="s">
        <v>104</v>
      </c>
      <c r="D28" s="161"/>
      <c r="E28" s="140"/>
      <c r="F28" s="137" t="str">
        <f t="shared" si="0"/>
        <v>CA4018</v>
      </c>
      <c r="G28" s="55"/>
      <c r="H28" s="55"/>
      <c r="I28" s="53"/>
    </row>
    <row r="29" spans="1:9">
      <c r="A29" s="150" t="s">
        <v>90</v>
      </c>
      <c r="B29" s="139">
        <v>380</v>
      </c>
      <c r="C29" s="161" t="s">
        <v>103</v>
      </c>
      <c r="D29" s="161"/>
      <c r="E29" s="140"/>
      <c r="F29" s="137" t="str">
        <f t="shared" si="0"/>
        <v>CA4017</v>
      </c>
      <c r="G29" s="55"/>
      <c r="H29" s="55"/>
      <c r="I29" s="53"/>
    </row>
    <row r="30" spans="1:9">
      <c r="A30" s="150" t="s">
        <v>91</v>
      </c>
      <c r="B30" s="139">
        <v>380</v>
      </c>
      <c r="C30" s="161" t="s">
        <v>98</v>
      </c>
      <c r="D30" s="161"/>
      <c r="E30" s="140"/>
      <c r="F30" s="137" t="str">
        <f t="shared" si="0"/>
        <v>CA4014</v>
      </c>
      <c r="G30" s="55"/>
      <c r="H30" s="55"/>
      <c r="I30" s="53"/>
    </row>
    <row r="31" spans="1:9">
      <c r="A31" s="150" t="s">
        <v>92</v>
      </c>
      <c r="B31" s="139">
        <v>380</v>
      </c>
      <c r="C31" s="161" t="s">
        <v>99</v>
      </c>
      <c r="D31" s="161"/>
      <c r="E31" s="140"/>
      <c r="F31" s="137" t="str">
        <f t="shared" si="0"/>
        <v>CA4015</v>
      </c>
      <c r="G31" s="55"/>
      <c r="H31" s="55"/>
      <c r="I31" s="53"/>
    </row>
    <row r="32" spans="1:9">
      <c r="A32" s="150" t="s">
        <v>93</v>
      </c>
      <c r="B32" s="139">
        <v>380</v>
      </c>
      <c r="C32" s="161" t="s">
        <v>100</v>
      </c>
      <c r="D32" s="161"/>
      <c r="E32" s="140"/>
      <c r="F32" s="137" t="str">
        <f t="shared" si="0"/>
        <v>CA4016</v>
      </c>
      <c r="G32" s="55"/>
      <c r="H32" s="55"/>
      <c r="I32" s="53"/>
    </row>
    <row r="33" spans="1:12">
      <c r="A33" s="150" t="s">
        <v>102</v>
      </c>
      <c r="B33" s="139">
        <v>390</v>
      </c>
      <c r="C33" s="161" t="s">
        <v>109</v>
      </c>
      <c r="D33" s="161"/>
      <c r="E33" s="140"/>
      <c r="F33" s="137" t="str">
        <f t="shared" si="0"/>
        <v>CA4023</v>
      </c>
      <c r="G33" s="55"/>
      <c r="H33" s="55"/>
      <c r="I33" s="53"/>
    </row>
    <row r="34" spans="1:12">
      <c r="A34" s="150" t="s">
        <v>94</v>
      </c>
      <c r="B34" s="139">
        <v>390</v>
      </c>
      <c r="C34" s="161" t="s">
        <v>108</v>
      </c>
      <c r="D34" s="161"/>
      <c r="E34" s="140"/>
      <c r="F34" s="137" t="str">
        <f t="shared" si="0"/>
        <v>CA4022</v>
      </c>
      <c r="G34" s="55"/>
      <c r="H34" s="55"/>
      <c r="I34" s="53"/>
      <c r="L34" s="147" t="str">
        <f>+CONCATENATE(L24," ",M24)</f>
        <v xml:space="preserve"> </v>
      </c>
    </row>
    <row r="35" spans="1:12">
      <c r="A35" s="150" t="s">
        <v>95</v>
      </c>
      <c r="B35" s="139">
        <v>390</v>
      </c>
      <c r="C35" s="161" t="s">
        <v>105</v>
      </c>
      <c r="D35" s="161"/>
      <c r="E35" s="140"/>
      <c r="F35" s="137" t="str">
        <f t="shared" si="0"/>
        <v>CA4019</v>
      </c>
      <c r="G35" s="55"/>
      <c r="H35" s="55"/>
      <c r="I35" s="53"/>
    </row>
    <row r="36" spans="1:12">
      <c r="A36" s="150" t="s">
        <v>96</v>
      </c>
      <c r="B36" s="139">
        <v>390</v>
      </c>
      <c r="C36" s="161" t="s">
        <v>106</v>
      </c>
      <c r="D36" s="161"/>
      <c r="E36" s="138"/>
      <c r="F36" s="137" t="str">
        <f t="shared" si="0"/>
        <v>CA4020</v>
      </c>
      <c r="G36" s="55"/>
      <c r="H36" s="55"/>
      <c r="I36" s="53"/>
    </row>
    <row r="37" spans="1:12">
      <c r="A37" s="150" t="s">
        <v>97</v>
      </c>
      <c r="B37" s="139">
        <v>390</v>
      </c>
      <c r="C37" s="161" t="s">
        <v>107</v>
      </c>
      <c r="D37" s="161"/>
      <c r="E37" s="138"/>
      <c r="F37" s="137" t="str">
        <f t="shared" si="0"/>
        <v>CA4021</v>
      </c>
      <c r="G37" s="55"/>
      <c r="H37" s="55"/>
      <c r="I37" s="53"/>
    </row>
    <row r="38" spans="1:12">
      <c r="A38" s="138" t="s">
        <v>110</v>
      </c>
      <c r="B38" s="139">
        <v>890</v>
      </c>
      <c r="C38" s="161" t="s">
        <v>116</v>
      </c>
      <c r="D38" s="161"/>
      <c r="E38" s="138"/>
      <c r="F38" s="137" t="str">
        <f t="shared" si="0"/>
        <v>CA4024</v>
      </c>
      <c r="G38" s="55"/>
      <c r="H38" s="55"/>
      <c r="I38" s="53"/>
    </row>
    <row r="39" spans="1:12">
      <c r="A39" s="138" t="s">
        <v>111</v>
      </c>
      <c r="B39" s="139">
        <v>890</v>
      </c>
      <c r="C39" s="161" t="s">
        <v>114</v>
      </c>
      <c r="D39" s="161"/>
      <c r="E39" s="138"/>
      <c r="F39" s="137" t="str">
        <f t="shared" si="0"/>
        <v>CA4025</v>
      </c>
      <c r="G39" s="55"/>
      <c r="H39" s="55"/>
      <c r="I39" s="53"/>
    </row>
    <row r="40" spans="1:12">
      <c r="A40" s="138" t="s">
        <v>112</v>
      </c>
      <c r="B40" s="139">
        <v>990</v>
      </c>
      <c r="C40" s="161" t="s">
        <v>115</v>
      </c>
      <c r="D40" s="161"/>
      <c r="E40" s="138"/>
      <c r="F40" s="137" t="str">
        <f t="shared" si="0"/>
        <v>CA4026</v>
      </c>
      <c r="G40" s="55"/>
      <c r="H40" s="55"/>
      <c r="I40" s="53"/>
    </row>
    <row r="41" spans="1:12">
      <c r="A41" s="138" t="s">
        <v>113</v>
      </c>
      <c r="B41" s="139">
        <v>144</v>
      </c>
      <c r="C41" s="161" t="s">
        <v>117</v>
      </c>
      <c r="D41" s="161"/>
      <c r="E41" s="138"/>
      <c r="F41" s="137" t="str">
        <f t="shared" si="0"/>
        <v>CA4013</v>
      </c>
      <c r="G41" s="55"/>
      <c r="H41" s="55"/>
      <c r="I41" s="53"/>
    </row>
    <row r="42" spans="1:12">
      <c r="A42" s="138" t="s">
        <v>128</v>
      </c>
      <c r="B42" s="139">
        <v>144</v>
      </c>
      <c r="C42" s="161" t="s">
        <v>125</v>
      </c>
      <c r="D42" s="161"/>
      <c r="E42" s="138"/>
      <c r="F42" s="137" t="str">
        <f t="shared" si="0"/>
        <v>CA4012</v>
      </c>
      <c r="G42" s="55"/>
      <c r="H42" s="55"/>
      <c r="I42" s="53"/>
    </row>
    <row r="43" spans="1:12">
      <c r="A43" s="138" t="s">
        <v>131</v>
      </c>
      <c r="B43" s="139">
        <v>200</v>
      </c>
      <c r="C43" s="161" t="s">
        <v>132</v>
      </c>
      <c r="D43" s="161"/>
      <c r="E43" s="138"/>
      <c r="F43" s="137" t="str">
        <f t="shared" si="0"/>
        <v>CA4011</v>
      </c>
      <c r="G43" s="55"/>
      <c r="H43" s="55"/>
      <c r="I43" s="53"/>
    </row>
    <row r="44" spans="1:12">
      <c r="A44" s="53"/>
      <c r="B44" s="54"/>
      <c r="C44" s="53"/>
      <c r="D44" s="53"/>
      <c r="E44" s="53"/>
      <c r="F44" s="56"/>
      <c r="G44" s="55"/>
      <c r="H44" s="55"/>
      <c r="I44" s="53"/>
    </row>
    <row r="45" spans="1:12">
      <c r="A45" s="53"/>
      <c r="B45" s="54"/>
      <c r="C45" s="53"/>
      <c r="D45" s="53"/>
      <c r="E45" s="53"/>
      <c r="F45" s="56"/>
      <c r="G45" s="55"/>
      <c r="H45" s="55"/>
      <c r="I45" s="53"/>
    </row>
    <row r="46" spans="1:12">
      <c r="B46" s="152"/>
      <c r="F46" s="153"/>
    </row>
    <row r="47" spans="1:12">
      <c r="B47" s="152"/>
      <c r="F47" s="153"/>
    </row>
    <row r="49" spans="1:2">
      <c r="A49" s="154" t="s">
        <v>78</v>
      </c>
      <c r="B49" s="157">
        <v>55</v>
      </c>
    </row>
    <row r="50" spans="1:2">
      <c r="A50" s="154" t="s">
        <v>75</v>
      </c>
      <c r="B50" s="157">
        <v>52</v>
      </c>
    </row>
    <row r="51" spans="1:2">
      <c r="A51" s="154" t="s">
        <v>134</v>
      </c>
      <c r="B51" s="157">
        <v>54</v>
      </c>
    </row>
    <row r="52" spans="1:2">
      <c r="A52" s="154" t="s">
        <v>74</v>
      </c>
      <c r="B52" s="157">
        <v>50</v>
      </c>
    </row>
    <row r="53" spans="1:2">
      <c r="A53" s="154" t="s">
        <v>79</v>
      </c>
      <c r="B53" s="157">
        <v>58</v>
      </c>
    </row>
    <row r="54" spans="1:2">
      <c r="A54" s="154" t="s">
        <v>77</v>
      </c>
      <c r="B54" s="157">
        <v>53</v>
      </c>
    </row>
    <row r="55" spans="1:2">
      <c r="A55" s="154" t="s">
        <v>76</v>
      </c>
      <c r="B55" s="157">
        <v>60</v>
      </c>
    </row>
    <row r="56" spans="1:2">
      <c r="A56" s="154" t="s">
        <v>73</v>
      </c>
      <c r="B56" s="157">
        <v>56</v>
      </c>
    </row>
    <row r="57" spans="1:2">
      <c r="A57" s="155" t="s">
        <v>130</v>
      </c>
      <c r="B57" s="157">
        <v>5</v>
      </c>
    </row>
  </sheetData>
  <sheetProtection password="C4F7" sheet="1"/>
  <mergeCells count="2">
    <mergeCell ref="G1:H1"/>
    <mergeCell ref="C1:F1"/>
  </mergeCells>
  <hyperlinks>
    <hyperlink ref="A2" r:id="rId1"/>
    <hyperlink ref="A4" r:id="rId2"/>
    <hyperlink ref="A5" r:id="rId3"/>
    <hyperlink ref="A3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4" r:id="rId21"/>
    <hyperlink ref="A25" r:id="rId22"/>
    <hyperlink ref="A26" r:id="rId23"/>
    <hyperlink ref="A22" r:id="rId24"/>
    <hyperlink ref="A23" r:id="rId25"/>
    <hyperlink ref="A27" r:id="rId26" display="ZX800"/>
    <hyperlink ref="A33" r:id="rId27" location="Cross"/>
    <hyperlink ref="A34" r:id="rId28" location="Cross"/>
    <hyperlink ref="A35" r:id="rId29" location="Cross"/>
    <hyperlink ref="A36" r:id="rId30" location="Cross"/>
    <hyperlink ref="A37" r:id="rId31" location="Cross"/>
    <hyperlink ref="A28" r:id="rId32" location="Integral"/>
    <hyperlink ref="A29" r:id="rId33" location="Integral"/>
    <hyperlink ref="A30" r:id="rId34" location="Integral"/>
    <hyperlink ref="A31" r:id="rId35" location="Integral"/>
    <hyperlink ref="A32" r:id="rId36" location="Integral"/>
  </hyperlinks>
  <pageMargins left="0.7" right="0.7" top="0.75" bottom="0.75" header="0.3" footer="0.3"/>
  <pageSetup paperSize="9" orientation="portrait" verticalDpi="0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Reg.01-01</vt:lpstr>
      <vt:lpstr>Lista de Precios</vt:lpstr>
      <vt:lpstr>'Reg.01-01'!Área_de_impresión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Ventas</dc:title>
  <dc:subject>Formulario NDP</dc:subject>
  <dc:creator>CNC Consultora</dc:creator>
  <cp:lastModifiedBy>hp</cp:lastModifiedBy>
  <cp:lastPrinted>2011-10-13T21:30:59Z</cp:lastPrinted>
  <dcterms:created xsi:type="dcterms:W3CDTF">2003-07-15T22:15:18Z</dcterms:created>
  <dcterms:modified xsi:type="dcterms:W3CDTF">2012-03-12T18:38:16Z</dcterms:modified>
</cp:coreProperties>
</file>